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550" windowHeight="10980"/>
  </bookViews>
  <sheets>
    <sheet name="2018년 총괄표최종제출본" sheetId="3" r:id="rId1"/>
    <sheet name="2018년 활동보조 예산서" sheetId="2" r:id="rId2"/>
  </sheets>
  <definedNames>
    <definedName name="_xlnm.Print_Area" localSheetId="0">'2018년 총괄표최종제출본'!$A$1:$N$27</definedName>
    <definedName name="_xlnm.Print_Area" localSheetId="1">'2018년 활동보조 예산서'!$A$1:$K$163</definedName>
    <definedName name="_xlnm.Print_Titles" localSheetId="1">'2018년 활동보조 예산서'!$42:$44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3" l="1"/>
  <c r="J50" i="2"/>
  <c r="L20" i="3" l="1"/>
  <c r="K20" i="3"/>
  <c r="M25" i="3"/>
  <c r="N25" i="3" s="1"/>
  <c r="H162" i="2"/>
  <c r="M13" i="3"/>
  <c r="N13" i="3" s="1"/>
  <c r="M16" i="3"/>
  <c r="N16" i="3" s="1"/>
  <c r="M18" i="3"/>
  <c r="N18" i="3" s="1"/>
  <c r="M21" i="3"/>
  <c r="N21" i="3" s="1"/>
  <c r="M22" i="3"/>
  <c r="N22" i="3" s="1"/>
  <c r="M23" i="3"/>
  <c r="N23" i="3" s="1"/>
  <c r="K24" i="3"/>
  <c r="L24" i="3"/>
  <c r="M26" i="3"/>
  <c r="N26" i="3" s="1"/>
  <c r="E8" i="3"/>
  <c r="D8" i="3"/>
  <c r="F13" i="3"/>
  <c r="M20" i="3" l="1"/>
  <c r="N20" i="3" s="1"/>
  <c r="M24" i="3"/>
  <c r="N24" i="3" s="1"/>
  <c r="J82" i="2"/>
  <c r="J74" i="2" l="1"/>
  <c r="J75" i="2"/>
  <c r="J73" i="2"/>
  <c r="J87" i="2"/>
  <c r="H84" i="2" s="1"/>
  <c r="J15" i="2" l="1"/>
  <c r="G8" i="2" l="1"/>
  <c r="E8" i="2" s="1"/>
  <c r="H18" i="2" l="1"/>
  <c r="H16" i="2"/>
  <c r="H14" i="2"/>
  <c r="K13" i="2" l="1"/>
  <c r="J8" i="2"/>
  <c r="H10" i="2"/>
  <c r="H12" i="2"/>
  <c r="K11" i="2" s="1"/>
  <c r="E18" i="2"/>
  <c r="E12" i="2"/>
  <c r="E10" i="2"/>
  <c r="J134" i="2"/>
  <c r="J124" i="2"/>
  <c r="J115" i="2"/>
  <c r="J112" i="2"/>
  <c r="J108" i="2"/>
  <c r="J103" i="2"/>
  <c r="H100" i="2" s="1"/>
  <c r="J99" i="2"/>
  <c r="H96" i="2" s="1"/>
  <c r="J95" i="2"/>
  <c r="H93" i="2" s="1"/>
  <c r="J83" i="2"/>
  <c r="H81" i="2" s="1"/>
  <c r="J80" i="2"/>
  <c r="H72" i="2" s="1"/>
  <c r="J71" i="2"/>
  <c r="H62" i="2" s="1"/>
  <c r="J61" i="2"/>
  <c r="H51" i="2" s="1"/>
  <c r="J161" i="2" l="1"/>
  <c r="K9" i="2"/>
  <c r="H8" i="2"/>
  <c r="H6" i="2" s="1"/>
  <c r="J6" i="2"/>
  <c r="K17" i="2"/>
  <c r="J92" i="2"/>
  <c r="H91" i="2" s="1"/>
  <c r="H50" i="2"/>
  <c r="J107" i="2" l="1"/>
  <c r="H134" i="2"/>
  <c r="K7" i="2"/>
  <c r="J48" i="2"/>
  <c r="H48" i="2" s="1"/>
  <c r="J105" i="2" l="1"/>
  <c r="J46" i="2" s="1"/>
  <c r="H46" i="2" s="1"/>
  <c r="H106" i="2"/>
  <c r="E16" i="2"/>
  <c r="E6" i="2" s="1"/>
  <c r="K15" i="2" l="1"/>
  <c r="K5" i="2"/>
  <c r="L10" i="3" l="1"/>
  <c r="K10" i="3"/>
  <c r="K8" i="3" s="1"/>
  <c r="K6" i="3" l="1"/>
  <c r="L8" i="3"/>
  <c r="D6" i="3"/>
  <c r="E6" i="3"/>
  <c r="F10" i="3"/>
  <c r="G10" i="3" s="1"/>
  <c r="F11" i="3"/>
  <c r="G11" i="3" s="1"/>
  <c r="M11" i="3"/>
  <c r="N11" i="3" s="1"/>
  <c r="M12" i="3"/>
  <c r="N12" i="3" s="1"/>
  <c r="F16" i="3"/>
  <c r="G16" i="3" s="1"/>
  <c r="F25" i="3"/>
  <c r="G25" i="3" s="1"/>
  <c r="M27" i="3"/>
  <c r="N27" i="3" s="1"/>
  <c r="M8" i="3" l="1"/>
  <c r="N8" i="3" s="1"/>
  <c r="F8" i="3"/>
  <c r="G8" i="3" s="1"/>
  <c r="F6" i="3"/>
  <c r="G6" i="3" s="1"/>
  <c r="N10" i="3"/>
  <c r="G162" i="2"/>
  <c r="E162" i="2" s="1"/>
  <c r="K162" i="2" s="1"/>
  <c r="M6" i="3" l="1"/>
  <c r="N6" i="3" s="1"/>
  <c r="G6" i="2" l="1"/>
  <c r="G112" i="2" l="1"/>
  <c r="G95" i="2" l="1"/>
  <c r="E93" i="2" s="1"/>
  <c r="K93" i="2" s="1"/>
  <c r="G71" i="2" l="1"/>
  <c r="E62" i="2" s="1"/>
  <c r="K62" i="2" s="1"/>
  <c r="G108" i="2"/>
  <c r="G99" i="2"/>
  <c r="E96" i="2" s="1"/>
  <c r="K96" i="2" s="1"/>
  <c r="G134" i="2" l="1"/>
  <c r="G103" i="2" l="1"/>
  <c r="G124" i="2"/>
  <c r="G87" i="2"/>
  <c r="E84" i="2" s="1"/>
  <c r="K84" i="2" s="1"/>
  <c r="G61" i="2"/>
  <c r="E51" i="2" s="1"/>
  <c r="K51" i="2" s="1"/>
  <c r="G115" i="2"/>
  <c r="G92" i="2" l="1"/>
  <c r="E91" i="2" s="1"/>
  <c r="K91" i="2" s="1"/>
  <c r="E100" i="2"/>
  <c r="K100" i="2" s="1"/>
  <c r="G161" i="2"/>
  <c r="G107" i="2" l="1"/>
  <c r="E134" i="2"/>
  <c r="K134" i="2" s="1"/>
  <c r="G80" i="2"/>
  <c r="E72" i="2" s="1"/>
  <c r="K75" i="2" s="1"/>
  <c r="G83" i="2"/>
  <c r="E81" i="2" s="1"/>
  <c r="G105" i="2" l="1"/>
  <c r="E106" i="2"/>
  <c r="K106" i="2" s="1"/>
  <c r="G50" i="2"/>
  <c r="E50" i="2" s="1"/>
  <c r="K49" i="2" s="1"/>
  <c r="G48" i="2" l="1"/>
  <c r="G46" i="2" l="1"/>
  <c r="E48" i="2"/>
  <c r="K47" i="2" s="1"/>
  <c r="K45" i="2" l="1"/>
  <c r="E46" i="2"/>
</calcChain>
</file>

<file path=xl/comments1.xml><?xml version="1.0" encoding="utf-8"?>
<comments xmlns="http://schemas.openxmlformats.org/spreadsheetml/2006/main">
  <authors>
    <author>윤영지</author>
  </authors>
  <commentList>
    <comment ref="J15" authorId="0" shapeId="0">
      <text>
        <r>
          <rPr>
            <b/>
            <sz val="9"/>
            <color indexed="81"/>
            <rFont val="Tahoma"/>
            <family val="2"/>
          </rPr>
          <t>192,723(</t>
        </r>
        <r>
          <rPr>
            <b/>
            <sz val="9"/>
            <color indexed="81"/>
            <rFont val="돋움"/>
            <family val="3"/>
            <charset val="129"/>
          </rPr>
          <t>현재까지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이자</t>
        </r>
        <r>
          <rPr>
            <b/>
            <sz val="9"/>
            <color indexed="81"/>
            <rFont val="Tahoma"/>
            <family val="2"/>
          </rPr>
          <t xml:space="preserve">)+(192,723/7*5)
</t>
        </r>
      </text>
    </comment>
    <comment ref="G17" authorId="0" shapeId="0">
      <text>
        <r>
          <rPr>
            <b/>
            <sz val="9"/>
            <color indexed="81"/>
            <rFont val="돋움"/>
            <family val="3"/>
            <charset val="129"/>
          </rPr>
          <t>윤영지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결산</t>
        </r>
      </text>
    </comment>
  </commentList>
</comments>
</file>

<file path=xl/sharedStrings.xml><?xml version="1.0" encoding="utf-8"?>
<sst xmlns="http://schemas.openxmlformats.org/spreadsheetml/2006/main" count="315" uniqueCount="164">
  <si>
    <t xml:space="preserve"> </t>
    <phoneticPr fontId="3" type="noConversion"/>
  </si>
  <si>
    <t>계</t>
    <phoneticPr fontId="3" type="noConversion"/>
  </si>
  <si>
    <t xml:space="preserve"> </t>
    <phoneticPr fontId="3" type="noConversion"/>
  </si>
  <si>
    <t>잡수입</t>
    <phoneticPr fontId="3" type="noConversion"/>
  </si>
  <si>
    <t>전년도</t>
    <phoneticPr fontId="3" type="noConversion"/>
  </si>
  <si>
    <t>&lt;세출&gt;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</si>
  <si>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</si>
  <si>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</si>
  <si>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</si>
  <si>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</si>
  <si>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산출내역</t>
    <phoneticPr fontId="3" type="noConversion"/>
  </si>
  <si>
    <t>사업비</t>
    <phoneticPr fontId="3" type="noConversion"/>
  </si>
  <si>
    <t>1. 유류비</t>
    <phoneticPr fontId="3" type="noConversion"/>
  </si>
  <si>
    <t>1. 식사비</t>
    <phoneticPr fontId="3" type="noConversion"/>
  </si>
  <si>
    <t>2. 우수보조인포상비</t>
    <phoneticPr fontId="3" type="noConversion"/>
  </si>
  <si>
    <t>3. 경품행사비</t>
    <phoneticPr fontId="3" type="noConversion"/>
  </si>
  <si>
    <t>5. 레크레이션진행비</t>
    <phoneticPr fontId="3" type="noConversion"/>
  </si>
  <si>
    <t>&lt;세입&gt;</t>
    <phoneticPr fontId="3" type="noConversion"/>
  </si>
  <si>
    <t xml:space="preserve"> 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</si>
  <si>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</si>
  <si>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</si>
  <si>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</si>
  <si>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</si>
  <si>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사업수입</t>
    <phoneticPr fontId="3" type="noConversion"/>
  </si>
  <si>
    <t>전년도</t>
    <phoneticPr fontId="3" type="noConversion"/>
  </si>
  <si>
    <t>이월금</t>
    <phoneticPr fontId="3" type="noConversion"/>
  </si>
  <si>
    <t>0 사업수입</t>
    <phoneticPr fontId="3" type="noConversion"/>
  </si>
  <si>
    <t>0 예금이자수입</t>
    <phoneticPr fontId="3" type="noConversion"/>
  </si>
  <si>
    <t>0 전년도이월금</t>
    <phoneticPr fontId="3" type="noConversion"/>
  </si>
  <si>
    <t>실습교육수입</t>
    <phoneticPr fontId="3" type="noConversion"/>
  </si>
  <si>
    <t>0 실습교육수입</t>
    <phoneticPr fontId="3" type="noConversion"/>
  </si>
  <si>
    <t>4. 기념품 제작비(여행파우치)</t>
    <phoneticPr fontId="3" type="noConversion"/>
  </si>
  <si>
    <t>1. 이용자교육및나들이 식사비</t>
    <phoneticPr fontId="3" type="noConversion"/>
  </si>
  <si>
    <t>2. 이용자교육및나들이 간식비</t>
    <phoneticPr fontId="3" type="noConversion"/>
  </si>
  <si>
    <t>3. 이용자교육및나들이 유류비</t>
    <phoneticPr fontId="3" type="noConversion"/>
  </si>
  <si>
    <t>4. 이용자교육및나들이 답사비</t>
    <phoneticPr fontId="3" type="noConversion"/>
  </si>
  <si>
    <t>2. 체험비</t>
    <phoneticPr fontId="3" type="noConversion"/>
  </si>
  <si>
    <t>3. 식비</t>
    <phoneticPr fontId="3" type="noConversion"/>
  </si>
  <si>
    <t>4. 간식비</t>
    <phoneticPr fontId="3" type="noConversion"/>
  </si>
  <si>
    <t>5. 보조인기념품비</t>
    <phoneticPr fontId="3" type="noConversion"/>
  </si>
  <si>
    <t>6. 예비비</t>
    <phoneticPr fontId="3" type="noConversion"/>
  </si>
  <si>
    <t>7.현수막 제작비</t>
    <phoneticPr fontId="3" type="noConversion"/>
  </si>
  <si>
    <t>5. 이용자교육및나들이 답사유류비</t>
    <phoneticPr fontId="3" type="noConversion"/>
  </si>
  <si>
    <t>6. 이용자교육및나들이 현수막</t>
    <phoneticPr fontId="3" type="noConversion"/>
  </si>
  <si>
    <t>7. 이용자간담회비</t>
    <phoneticPr fontId="3" type="noConversion"/>
  </si>
  <si>
    <t>8. 이용자간담회현수막제작비</t>
    <phoneticPr fontId="3" type="noConversion"/>
  </si>
  <si>
    <t>9. 이용자가정방문비</t>
    <phoneticPr fontId="3" type="noConversion"/>
  </si>
  <si>
    <t>10. 이용자답례품비</t>
    <phoneticPr fontId="3" type="noConversion"/>
  </si>
  <si>
    <t>정보화      사업비</t>
    <phoneticPr fontId="3" type="noConversion"/>
  </si>
  <si>
    <t>전년도
이월금</t>
    <phoneticPr fontId="3" type="noConversion"/>
  </si>
  <si>
    <t>전년도
이월금</t>
    <phoneticPr fontId="3" type="noConversion"/>
  </si>
  <si>
    <t>잡수입</t>
    <phoneticPr fontId="3" type="noConversion"/>
  </si>
  <si>
    <t>잡수입</t>
    <phoneticPr fontId="3" type="noConversion"/>
  </si>
  <si>
    <t>실습교육수입</t>
    <phoneticPr fontId="3" type="noConversion"/>
  </si>
  <si>
    <t>사업수입</t>
    <phoneticPr fontId="3" type="noConversion"/>
  </si>
  <si>
    <t xml:space="preserve"> </t>
    <phoneticPr fontId="3" type="noConversion"/>
  </si>
  <si>
    <t>계</t>
    <phoneticPr fontId="3" type="noConversion"/>
  </si>
  <si>
    <t>계</t>
    <phoneticPr fontId="3" type="noConversion"/>
  </si>
  <si>
    <t>비율(%)</t>
    <phoneticPr fontId="3" type="noConversion"/>
  </si>
  <si>
    <t>금액</t>
    <phoneticPr fontId="3" type="noConversion"/>
  </si>
  <si>
    <t>비율(%)</t>
    <phoneticPr fontId="3" type="noConversion"/>
  </si>
  <si>
    <t>금액</t>
    <phoneticPr fontId="3" type="noConversion"/>
  </si>
  <si>
    <t>증감(B-A)</t>
    <phoneticPr fontId="3" type="noConversion"/>
  </si>
  <si>
    <t>2018
예산(B)</t>
    <phoneticPr fontId="3" type="noConversion"/>
  </si>
  <si>
    <t>항</t>
    <phoneticPr fontId="3" type="noConversion"/>
  </si>
  <si>
    <t>관</t>
    <phoneticPr fontId="3" type="noConversion"/>
  </si>
  <si>
    <t>2018
예산(B)</t>
    <phoneticPr fontId="3" type="noConversion"/>
  </si>
  <si>
    <t>세   출</t>
    <phoneticPr fontId="3" type="noConversion"/>
  </si>
  <si>
    <t>세   입</t>
    <phoneticPr fontId="3" type="noConversion"/>
  </si>
  <si>
    <t>(단위 : 천원)</t>
    <phoneticPr fontId="3" type="noConversion"/>
  </si>
  <si>
    <t>&lt;세입. 세출 총괄&gt;</t>
    <phoneticPr fontId="3" type="noConversion"/>
  </si>
  <si>
    <t>2018년도 노원시각장애인복지관 활동보조사업 세입, 세출예산서</t>
    <phoneticPr fontId="3" type="noConversion"/>
  </si>
  <si>
    <t>정보화사업비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</si>
  <si>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</si>
  <si>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</si>
  <si>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</si>
  <si>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제수당</t>
    <phoneticPr fontId="3" type="noConversion"/>
  </si>
  <si>
    <t>사회보험부담비용</t>
    <phoneticPr fontId="3" type="noConversion"/>
  </si>
  <si>
    <t>기타후생경비</t>
    <phoneticPr fontId="3" type="noConversion"/>
  </si>
  <si>
    <t xml:space="preserve"> 0 가족수당</t>
    <phoneticPr fontId="3" type="noConversion"/>
  </si>
  <si>
    <t xml:space="preserve"> 0 급여 5급7호봉</t>
    <phoneticPr fontId="3" type="noConversion"/>
  </si>
  <si>
    <t xml:space="preserve"> 0 명절휴가비</t>
    <phoneticPr fontId="3" type="noConversion"/>
  </si>
  <si>
    <t xml:space="preserve"> 0 정액급식비</t>
    <phoneticPr fontId="3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</si>
  <si>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</si>
  <si>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</si>
  <si>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</si>
  <si>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시간외수당</t>
    <phoneticPr fontId="3" type="noConversion"/>
  </si>
  <si>
    <t xml:space="preserve">        5급6호봉</t>
    <phoneticPr fontId="3" type="noConversion"/>
  </si>
  <si>
    <t>퇴직금</t>
    <phoneticPr fontId="3" type="noConversion"/>
  </si>
  <si>
    <t xml:space="preserve"> 0 담당자 사회보험부담비용</t>
    <phoneticPr fontId="3" type="noConversion"/>
  </si>
  <si>
    <t xml:space="preserve"> 1) 건강보험부담금</t>
    <phoneticPr fontId="3" type="noConversion"/>
  </si>
  <si>
    <t xml:space="preserve"> 2) 국민연금부담금</t>
    <phoneticPr fontId="3" type="noConversion"/>
  </si>
  <si>
    <t xml:space="preserve"> 3) 고용보험부담금</t>
    <phoneticPr fontId="3" type="noConversion"/>
  </si>
  <si>
    <t xml:space="preserve"> 4) 산재보험부담금</t>
    <phoneticPr fontId="3" type="noConversion"/>
  </si>
  <si>
    <t xml:space="preserve"> 0 퇴직적립금</t>
    <phoneticPr fontId="3" type="noConversion"/>
  </si>
  <si>
    <t xml:space="preserve"> 0 팀운영비</t>
    <phoneticPr fontId="3" type="noConversion"/>
  </si>
  <si>
    <t xml:space="preserve"> 0 담당자선물구입비</t>
    <phoneticPr fontId="3" type="noConversion"/>
  </si>
  <si>
    <t xml:space="preserve"> 0 통신비</t>
    <phoneticPr fontId="3" type="noConversion"/>
  </si>
  <si>
    <t xml:space="preserve"> 0 보조인 운영비</t>
    <phoneticPr fontId="3" type="noConversion"/>
  </si>
  <si>
    <t xml:space="preserve"> 0 보조인 워크샵</t>
    <phoneticPr fontId="3" type="noConversion"/>
  </si>
  <si>
    <t xml:space="preserve"> 0 보조인 송년의 밤 </t>
    <phoneticPr fontId="3" type="noConversion"/>
  </si>
  <si>
    <t xml:space="preserve"> 0 이용자 관리운영비 </t>
    <phoneticPr fontId="3" type="noConversion"/>
  </si>
  <si>
    <t xml:space="preserve"> 0 제공기관 실무자모임 간담회비</t>
    <phoneticPr fontId="3" type="noConversion"/>
  </si>
  <si>
    <t xml:space="preserve"> 0 담당자 교육비</t>
    <phoneticPr fontId="3" type="noConversion"/>
  </si>
  <si>
    <t xml:space="preserve"> 0 정보화사업비 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</si>
  <si>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</si>
  <si>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</si>
  <si>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</si>
  <si>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사회보험부담비용</t>
    <phoneticPr fontId="3" type="noConversion"/>
  </si>
  <si>
    <t>기타후생경비</t>
    <phoneticPr fontId="3" type="noConversion"/>
  </si>
  <si>
    <t>사업비</t>
    <phoneticPr fontId="3" type="noConversion"/>
  </si>
  <si>
    <t>활동보조           서비스사업비</t>
    <phoneticPr fontId="3" type="noConversion"/>
  </si>
  <si>
    <t xml:space="preserve"> 0 보조인수당</t>
    <phoneticPr fontId="3" type="noConversion"/>
  </si>
  <si>
    <t xml:space="preserve"> 0 보조인연차수당비</t>
    <phoneticPr fontId="3" type="noConversion"/>
  </si>
  <si>
    <t xml:space="preserve"> 0 보조인보수교육수당</t>
    <phoneticPr fontId="3" type="noConversion"/>
  </si>
  <si>
    <t xml:space="preserve"> 0 기타운영비</t>
    <phoneticPr fontId="3" type="noConversion"/>
  </si>
  <si>
    <t>운영비</t>
    <phoneticPr fontId="3" type="noConversion"/>
  </si>
  <si>
    <t>수용비 및 수수료</t>
    <phoneticPr fontId="3" type="noConversion"/>
  </si>
  <si>
    <t>공공요금</t>
    <phoneticPr fontId="3" type="noConversion"/>
  </si>
  <si>
    <t>제세공과금</t>
    <phoneticPr fontId="3" type="noConversion"/>
  </si>
  <si>
    <t xml:space="preserve"> 0 배상보험가입비</t>
    <phoneticPr fontId="3" type="noConversion"/>
  </si>
  <si>
    <t xml:space="preserve"> 0 상해보험가입비</t>
    <phoneticPr fontId="3" type="noConversion"/>
  </si>
  <si>
    <t xml:space="preserve"> 0 보조인 사회보험비용</t>
    <phoneticPr fontId="3" type="noConversion"/>
  </si>
  <si>
    <t xml:space="preserve"> 0 보조인 퇴직적립금</t>
    <phoneticPr fontId="3" type="noConversion"/>
  </si>
  <si>
    <t>1. 보조인보수교육비</t>
    <phoneticPr fontId="3" type="noConversion"/>
  </si>
  <si>
    <t>1.스마트폰결제지원비</t>
    <phoneticPr fontId="3" type="noConversion"/>
  </si>
  <si>
    <t>2. 바우처정액제지원비</t>
    <phoneticPr fontId="3" type="noConversion"/>
  </si>
  <si>
    <t xml:space="preserve"> 1. 보조인수당</t>
    <phoneticPr fontId="3" type="noConversion"/>
  </si>
  <si>
    <t xml:space="preserve"> 2.보조인연차수당</t>
    <phoneticPr fontId="3" type="noConversion"/>
  </si>
  <si>
    <t xml:space="preserve"> 3. 담당자사회보험부담</t>
    <phoneticPr fontId="3" type="noConversion"/>
  </si>
  <si>
    <t xml:space="preserve"> 4. 보조인사회보험비용</t>
    <phoneticPr fontId="3" type="noConversion"/>
  </si>
  <si>
    <t xml:space="preserve"> 10.이월금(세입-세출)</t>
    <phoneticPr fontId="3" type="noConversion"/>
  </si>
  <si>
    <t xml:space="preserve"> 5. 보조인 퇴직적립금</t>
    <phoneticPr fontId="3" type="noConversion"/>
  </si>
  <si>
    <t xml:space="preserve"> 6. 담당자 퇴직적립금</t>
    <phoneticPr fontId="3" type="noConversion"/>
  </si>
  <si>
    <t xml:space="preserve"> 7. 상해 및 배상보험가입비</t>
    <phoneticPr fontId="3" type="noConversion"/>
  </si>
  <si>
    <t xml:space="preserve"> 8. 스마트폰결제지원비</t>
    <phoneticPr fontId="3" type="noConversion"/>
  </si>
  <si>
    <t xml:space="preserve"> 9. 바우처정액제지원비</t>
    <phoneticPr fontId="3" type="noConversion"/>
  </si>
  <si>
    <t>제세공과금</t>
    <phoneticPr fontId="3" type="noConversion"/>
  </si>
  <si>
    <t>활동보조   서비스사업비</t>
    <phoneticPr fontId="3" type="noConversion"/>
  </si>
  <si>
    <t>2018 중증장애인활동보조사업 예산변경내역서</t>
    <phoneticPr fontId="3" type="noConversion"/>
  </si>
  <si>
    <t>변경후</t>
    <phoneticPr fontId="3" type="noConversion"/>
  </si>
  <si>
    <t>18보조금(A)</t>
    <phoneticPr fontId="3" type="noConversion"/>
  </si>
  <si>
    <t>18자부담(B)</t>
    <phoneticPr fontId="3" type="noConversion"/>
  </si>
  <si>
    <t>18보조금(C)</t>
    <phoneticPr fontId="3" type="noConversion"/>
  </si>
  <si>
    <t>18자부담(D)</t>
    <phoneticPr fontId="3" type="noConversion"/>
  </si>
  <si>
    <t>증감</t>
    <phoneticPr fontId="3" type="noConversion"/>
  </si>
  <si>
    <t>금액(D-B)</t>
    <phoneticPr fontId="3" type="noConversion"/>
  </si>
  <si>
    <t>증감</t>
    <phoneticPr fontId="3" type="noConversion"/>
  </si>
  <si>
    <t>(단위 : 천원)</t>
    <phoneticPr fontId="3" type="noConversion"/>
  </si>
  <si>
    <t>금액(D-B)</t>
    <phoneticPr fontId="3" type="noConversion"/>
  </si>
  <si>
    <t>일자리안정자금</t>
    <phoneticPr fontId="3" type="noConversion"/>
  </si>
  <si>
    <t>일자리안정자금</t>
    <phoneticPr fontId="3" type="noConversion"/>
  </si>
  <si>
    <t>0 일자리안정자금 지원금</t>
    <phoneticPr fontId="3" type="noConversion"/>
  </si>
  <si>
    <t>0 일자리안정자금 지원금</t>
    <phoneticPr fontId="3" type="noConversion"/>
  </si>
  <si>
    <t>(단위 : 천원)</t>
  </si>
  <si>
    <t>변경전</t>
    <phoneticPr fontId="3" type="noConversion"/>
  </si>
  <si>
    <t xml:space="preserve"> 0 복지포인트</t>
    <phoneticPr fontId="3" type="noConversion"/>
  </si>
  <si>
    <t>2018
예산(A)</t>
    <phoneticPr fontId="3" type="noConversion"/>
  </si>
  <si>
    <t>일자리안정자금</t>
    <phoneticPr fontId="3" type="noConversion"/>
  </si>
  <si>
    <t xml:space="preserve"> 0 보조인 퇴직연금수수료</t>
    <phoneticPr fontId="3" type="noConversion"/>
  </si>
  <si>
    <t xml:space="preserve"> 0 보조인 퇴직연금수수료</t>
    <phoneticPr fontId="3" type="noConversion"/>
  </si>
  <si>
    <t xml:space="preserve"> 0 단말기대금(VT-11)</t>
    <phoneticPr fontId="3" type="noConversion"/>
  </si>
  <si>
    <t xml:space="preserve"> 0 크로샷서비스</t>
    <phoneticPr fontId="3" type="noConversion"/>
  </si>
  <si>
    <t xml:space="preserve"> 0 크로샷서비스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</si>
</sst>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00"/>
    <numFmt numFmtId="177" formatCode="#,#00\)"/>
    <numFmt numFmtId="178" formatCode="#,##0_);[Red]\(#,##0\)"/>
    <numFmt numFmtId="179" formatCode="0_);[Red]\(0\)"/>
    <numFmt numFmtId="180" formatCode="#,##0_ "/>
    <numFmt numFmtId="181" formatCode="\(#,#00\)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b/>
      <sz val="8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0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6" fillId="0" borderId="0">
      <alignment vertical="center"/>
    </xf>
    <xf numFmtId="41" fontId="1" fillId="0" borderId="0" applyFont="0" applyFill="0" applyBorder="0" applyAlignment="0" applyProtection="0"/>
  </cellStyleXfs>
  <cellXfs count="347">
    <xf numFmtId="0" fontId="0" fillId="0" borderId="0" xfId="0"/>
    <xf numFmtId="0" fontId="5" fillId="2" borderId="0" xfId="0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3" fontId="4" fillId="3" borderId="9" xfId="0" applyNumberFormat="1" applyFont="1" applyFill="1" applyBorder="1" applyAlignment="1">
      <alignment vertical="center"/>
    </xf>
    <xf numFmtId="3" fontId="4" fillId="3" borderId="10" xfId="0" applyNumberFormat="1" applyFont="1" applyFill="1" applyBorder="1" applyAlignment="1">
      <alignment vertical="center"/>
    </xf>
    <xf numFmtId="3" fontId="4" fillId="3" borderId="5" xfId="0" applyNumberFormat="1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11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178" fontId="5" fillId="3" borderId="0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horizontal="right" vertical="center"/>
    </xf>
    <xf numFmtId="0" fontId="2" fillId="3" borderId="11" xfId="0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177" fontId="4" fillId="3" borderId="12" xfId="0" applyNumberFormat="1" applyFont="1" applyFill="1" applyBorder="1" applyAlignment="1">
      <alignment vertical="center"/>
    </xf>
    <xf numFmtId="177" fontId="4" fillId="3" borderId="10" xfId="0" applyNumberFormat="1" applyFont="1" applyFill="1" applyBorder="1" applyAlignment="1">
      <alignment vertical="center"/>
    </xf>
    <xf numFmtId="178" fontId="4" fillId="3" borderId="7" xfId="0" applyNumberFormat="1" applyFont="1" applyFill="1" applyBorder="1" applyAlignment="1">
      <alignment vertical="center"/>
    </xf>
    <xf numFmtId="178" fontId="4" fillId="3" borderId="12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3" fontId="2" fillId="3" borderId="10" xfId="0" applyNumberFormat="1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3" fontId="9" fillId="3" borderId="12" xfId="0" applyNumberFormat="1" applyFont="1" applyFill="1" applyBorder="1" applyAlignment="1">
      <alignment vertical="center"/>
    </xf>
    <xf numFmtId="3" fontId="2" fillId="3" borderId="7" xfId="0" applyNumberFormat="1" applyFont="1" applyFill="1" applyBorder="1" applyAlignment="1">
      <alignment vertical="center"/>
    </xf>
    <xf numFmtId="178" fontId="2" fillId="3" borderId="10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10" fillId="0" borderId="0" xfId="0" applyFont="1"/>
    <xf numFmtId="179" fontId="10" fillId="0" borderId="0" xfId="1" applyNumberFormat="1" applyFont="1" applyAlignment="1">
      <alignment horizontal="center"/>
    </xf>
    <xf numFmtId="0" fontId="10" fillId="0" borderId="0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41" fontId="10" fillId="0" borderId="2" xfId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179" fontId="10" fillId="0" borderId="0" xfId="1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vertical="center"/>
    </xf>
    <xf numFmtId="0" fontId="10" fillId="0" borderId="17" xfId="0" applyFont="1" applyBorder="1" applyAlignment="1">
      <alignment horizontal="center"/>
    </xf>
    <xf numFmtId="0" fontId="10" fillId="0" borderId="14" xfId="0" applyFont="1" applyBorder="1"/>
    <xf numFmtId="0" fontId="10" fillId="0" borderId="29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3" fontId="7" fillId="3" borderId="12" xfId="0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41" fontId="10" fillId="0" borderId="33" xfId="1" applyFont="1" applyBorder="1" applyAlignment="1">
      <alignment horizontal="right" vertical="center" wrapText="1"/>
    </xf>
    <xf numFmtId="41" fontId="10" fillId="0" borderId="32" xfId="1" applyFont="1" applyBorder="1" applyAlignment="1">
      <alignment horizontal="right" vertical="center" wrapText="1"/>
    </xf>
    <xf numFmtId="9" fontId="10" fillId="0" borderId="34" xfId="0" applyNumberFormat="1" applyFont="1" applyBorder="1" applyAlignment="1">
      <alignment horizontal="right" vertical="center" wrapText="1"/>
    </xf>
    <xf numFmtId="0" fontId="10" fillId="0" borderId="35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6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41" fontId="2" fillId="3" borderId="2" xfId="1" applyFont="1" applyFill="1" applyBorder="1" applyAlignment="1">
      <alignment horizontal="center" vertical="center" wrapText="1"/>
    </xf>
    <xf numFmtId="41" fontId="8" fillId="3" borderId="2" xfId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right" vertical="center" wrapText="1"/>
    </xf>
    <xf numFmtId="41" fontId="5" fillId="3" borderId="14" xfId="1" applyFont="1" applyFill="1" applyBorder="1" applyAlignment="1">
      <alignment vertical="center" wrapText="1"/>
    </xf>
    <xf numFmtId="41" fontId="5" fillId="3" borderId="13" xfId="1" applyFont="1" applyFill="1" applyBorder="1" applyAlignment="1">
      <alignment vertical="center" wrapText="1"/>
    </xf>
    <xf numFmtId="41" fontId="5" fillId="3" borderId="14" xfId="1" applyFont="1" applyFill="1" applyBorder="1" applyAlignment="1">
      <alignment horizontal="right" vertical="center" wrapText="1"/>
    </xf>
    <xf numFmtId="41" fontId="5" fillId="3" borderId="8" xfId="1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181" fontId="5" fillId="3" borderId="12" xfId="0" applyNumberFormat="1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center" vertical="center"/>
    </xf>
    <xf numFmtId="176" fontId="4" fillId="3" borderId="10" xfId="1" applyNumberFormat="1" applyFont="1" applyFill="1" applyBorder="1" applyAlignment="1">
      <alignment vertical="center" wrapText="1"/>
    </xf>
    <xf numFmtId="41" fontId="8" fillId="3" borderId="14" xfId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vertical="center"/>
    </xf>
    <xf numFmtId="41" fontId="5" fillId="3" borderId="2" xfId="1" applyFont="1" applyFill="1" applyBorder="1" applyAlignment="1">
      <alignment vertical="center" wrapText="1"/>
    </xf>
    <xf numFmtId="3" fontId="9" fillId="3" borderId="7" xfId="0" applyNumberFormat="1" applyFont="1" applyFill="1" applyBorder="1" applyAlignment="1">
      <alignment vertical="center"/>
    </xf>
    <xf numFmtId="41" fontId="7" fillId="3" borderId="6" xfId="1" applyFont="1" applyFill="1" applyBorder="1" applyAlignment="1">
      <alignment horizontal="right" vertical="center" wrapText="1"/>
    </xf>
    <xf numFmtId="0" fontId="9" fillId="3" borderId="9" xfId="0" applyFont="1" applyFill="1" applyBorder="1" applyAlignment="1">
      <alignment vertical="center"/>
    </xf>
    <xf numFmtId="178" fontId="18" fillId="3" borderId="10" xfId="0" applyNumberFormat="1" applyFont="1" applyFill="1" applyBorder="1" applyAlignment="1">
      <alignment vertical="center"/>
    </xf>
    <xf numFmtId="0" fontId="9" fillId="3" borderId="11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9" fillId="3" borderId="0" xfId="0" applyFont="1" applyFill="1" applyBorder="1" applyAlignment="1">
      <alignment vertical="center"/>
    </xf>
    <xf numFmtId="0" fontId="19" fillId="3" borderId="12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3" fontId="18" fillId="3" borderId="10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/>
    </xf>
    <xf numFmtId="178" fontId="9" fillId="3" borderId="12" xfId="0" applyNumberFormat="1" applyFont="1" applyFill="1" applyBorder="1" applyAlignment="1">
      <alignment vertical="center"/>
    </xf>
    <xf numFmtId="0" fontId="9" fillId="3" borderId="9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18" fillId="3" borderId="5" xfId="0" applyFont="1" applyFill="1" applyBorder="1" applyAlignment="1">
      <alignment vertical="center"/>
    </xf>
    <xf numFmtId="3" fontId="18" fillId="3" borderId="7" xfId="0" applyNumberFormat="1" applyFont="1" applyFill="1" applyBorder="1" applyAlignment="1">
      <alignment vertical="center"/>
    </xf>
    <xf numFmtId="0" fontId="18" fillId="3" borderId="11" xfId="0" applyFont="1" applyFill="1" applyBorder="1" applyAlignment="1">
      <alignment vertical="center"/>
    </xf>
    <xf numFmtId="3" fontId="18" fillId="3" borderId="12" xfId="0" applyNumberFormat="1" applyFont="1" applyFill="1" applyBorder="1" applyAlignment="1">
      <alignment vertical="center"/>
    </xf>
    <xf numFmtId="0" fontId="18" fillId="3" borderId="0" xfId="0" applyFont="1" applyFill="1" applyBorder="1" applyAlignment="1">
      <alignment vertical="center"/>
    </xf>
    <xf numFmtId="0" fontId="19" fillId="3" borderId="1" xfId="0" applyFont="1" applyFill="1" applyBorder="1" applyAlignment="1">
      <alignment vertical="center"/>
    </xf>
    <xf numFmtId="0" fontId="19" fillId="3" borderId="23" xfId="0" applyFont="1" applyFill="1" applyBorder="1" applyAlignment="1">
      <alignment vertical="center"/>
    </xf>
    <xf numFmtId="41" fontId="10" fillId="0" borderId="2" xfId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180" fontId="10" fillId="0" borderId="2" xfId="1" applyNumberFormat="1" applyFont="1" applyBorder="1" applyAlignment="1">
      <alignment horizontal="right" vertical="center" wrapText="1"/>
    </xf>
    <xf numFmtId="180" fontId="10" fillId="0" borderId="14" xfId="0" applyNumberFormat="1" applyFont="1" applyBorder="1" applyAlignment="1">
      <alignment horizontal="right" vertical="center"/>
    </xf>
    <xf numFmtId="0" fontId="19" fillId="3" borderId="10" xfId="0" applyFont="1" applyFill="1" applyBorder="1" applyAlignment="1">
      <alignment vertical="center"/>
    </xf>
    <xf numFmtId="3" fontId="20" fillId="3" borderId="12" xfId="0" applyNumberFormat="1" applyFont="1" applyFill="1" applyBorder="1" applyAlignment="1">
      <alignment vertical="center"/>
    </xf>
    <xf numFmtId="9" fontId="10" fillId="0" borderId="22" xfId="0" applyNumberFormat="1" applyFont="1" applyBorder="1" applyAlignment="1">
      <alignment vertical="center" wrapText="1"/>
    </xf>
    <xf numFmtId="41" fontId="7" fillId="3" borderId="14" xfId="1" applyFont="1" applyFill="1" applyBorder="1" applyAlignment="1">
      <alignment horizontal="right" vertical="center" wrapText="1"/>
    </xf>
    <xf numFmtId="41" fontId="4" fillId="3" borderId="6" xfId="1" applyFont="1" applyFill="1" applyBorder="1" applyAlignment="1">
      <alignment horizontal="left" vertical="center"/>
    </xf>
    <xf numFmtId="41" fontId="4" fillId="3" borderId="14" xfId="1" applyFont="1" applyFill="1" applyBorder="1" applyAlignment="1">
      <alignment horizontal="left" vertical="center"/>
    </xf>
    <xf numFmtId="41" fontId="4" fillId="3" borderId="7" xfId="1" applyFont="1" applyFill="1" applyBorder="1" applyAlignment="1">
      <alignment vertical="center"/>
    </xf>
    <xf numFmtId="41" fontId="2" fillId="3" borderId="14" xfId="1" applyFont="1" applyFill="1" applyBorder="1" applyAlignment="1">
      <alignment vertical="center"/>
    </xf>
    <xf numFmtId="41" fontId="5" fillId="3" borderId="13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9" fontId="10" fillId="0" borderId="15" xfId="0" applyNumberFormat="1" applyFont="1" applyBorder="1" applyAlignment="1"/>
    <xf numFmtId="0" fontId="10" fillId="0" borderId="11" xfId="0" applyFont="1" applyBorder="1" applyAlignment="1">
      <alignment horizontal="center"/>
    </xf>
    <xf numFmtId="41" fontId="10" fillId="0" borderId="14" xfId="1" applyFont="1" applyBorder="1" applyAlignment="1">
      <alignment horizontal="right" vertical="center"/>
    </xf>
    <xf numFmtId="41" fontId="10" fillId="0" borderId="14" xfId="0" applyNumberFormat="1" applyFont="1" applyBorder="1" applyAlignment="1">
      <alignment horizontal="right" vertical="center"/>
    </xf>
    <xf numFmtId="180" fontId="10" fillId="0" borderId="14" xfId="1" applyNumberFormat="1" applyFont="1" applyBorder="1" applyAlignment="1">
      <alignment horizontal="right" vertical="center"/>
    </xf>
    <xf numFmtId="41" fontId="10" fillId="0" borderId="2" xfId="1" applyFont="1" applyBorder="1" applyAlignment="1">
      <alignment horizontal="right" vertical="center"/>
    </xf>
    <xf numFmtId="180" fontId="10" fillId="0" borderId="2" xfId="1" applyNumberFormat="1" applyFont="1" applyBorder="1" applyAlignment="1">
      <alignment horizontal="right" vertical="center"/>
    </xf>
    <xf numFmtId="41" fontId="10" fillId="0" borderId="33" xfId="1" applyFont="1" applyBorder="1" applyAlignment="1">
      <alignment horizontal="right" vertical="center"/>
    </xf>
    <xf numFmtId="180" fontId="10" fillId="0" borderId="32" xfId="1" applyNumberFormat="1" applyFont="1" applyBorder="1" applyAlignment="1">
      <alignment horizontal="right" vertical="center"/>
    </xf>
    <xf numFmtId="41" fontId="10" fillId="0" borderId="14" xfId="1" applyFont="1" applyFill="1" applyBorder="1" applyAlignment="1">
      <alignment horizontal="right" vertical="center"/>
    </xf>
    <xf numFmtId="180" fontId="10" fillId="0" borderId="14" xfId="1" applyNumberFormat="1" applyFont="1" applyFill="1" applyBorder="1" applyAlignment="1">
      <alignment horizontal="right" vertical="center"/>
    </xf>
    <xf numFmtId="9" fontId="10" fillId="0" borderId="15" xfId="0" applyNumberFormat="1" applyFont="1" applyBorder="1" applyAlignment="1">
      <alignment vertical="center"/>
    </xf>
    <xf numFmtId="41" fontId="10" fillId="0" borderId="13" xfId="1" applyFont="1" applyFill="1" applyBorder="1" applyAlignment="1">
      <alignment horizontal="right" vertical="center"/>
    </xf>
    <xf numFmtId="180" fontId="10" fillId="0" borderId="13" xfId="0" applyNumberFormat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9" fontId="10" fillId="0" borderId="15" xfId="0" quotePrefix="1" applyNumberFormat="1" applyFont="1" applyBorder="1" applyAlignment="1">
      <alignment vertical="center"/>
    </xf>
    <xf numFmtId="41" fontId="10" fillId="0" borderId="8" xfId="1" applyFont="1" applyBorder="1" applyAlignment="1">
      <alignment horizontal="right" vertical="center"/>
    </xf>
    <xf numFmtId="180" fontId="10" fillId="0" borderId="1" xfId="1" applyNumberFormat="1" applyFont="1" applyBorder="1" applyAlignment="1">
      <alignment horizontal="right" vertical="center"/>
    </xf>
    <xf numFmtId="9" fontId="10" fillId="0" borderId="22" xfId="0" quotePrefix="1" applyNumberFormat="1" applyFont="1" applyBorder="1" applyAlignment="1">
      <alignment vertical="center"/>
    </xf>
    <xf numFmtId="9" fontId="10" fillId="0" borderId="37" xfId="0" quotePrefix="1" applyNumberFormat="1" applyFont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180" fontId="10" fillId="0" borderId="14" xfId="0" applyNumberFormat="1" applyFont="1" applyBorder="1" applyAlignment="1">
      <alignment horizontal="right" vertical="center" wrapText="1"/>
    </xf>
    <xf numFmtId="180" fontId="10" fillId="0" borderId="14" xfId="0" applyNumberFormat="1" applyFont="1" applyBorder="1" applyAlignment="1">
      <alignment horizontal="right" vertical="center"/>
    </xf>
    <xf numFmtId="9" fontId="10" fillId="0" borderId="14" xfId="0" applyNumberFormat="1" applyFont="1" applyBorder="1" applyAlignment="1">
      <alignment vertical="center" wrapText="1"/>
    </xf>
    <xf numFmtId="9" fontId="10" fillId="0" borderId="14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80" fontId="10" fillId="0" borderId="2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180" fontId="10" fillId="0" borderId="2" xfId="0" applyNumberFormat="1" applyFont="1" applyBorder="1" applyAlignment="1">
      <alignment horizontal="right" vertical="center"/>
    </xf>
    <xf numFmtId="180" fontId="10" fillId="0" borderId="8" xfId="0" applyNumberFormat="1" applyFont="1" applyBorder="1" applyAlignment="1">
      <alignment horizontal="right" vertical="center"/>
    </xf>
    <xf numFmtId="9" fontId="10" fillId="0" borderId="22" xfId="0" applyNumberFormat="1" applyFont="1" applyBorder="1" applyAlignment="1">
      <alignment vertical="center"/>
    </xf>
    <xf numFmtId="9" fontId="10" fillId="0" borderId="21" xfId="0" applyNumberFormat="1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3" fontId="10" fillId="0" borderId="2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41" fontId="10" fillId="0" borderId="2" xfId="1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 wrapText="1"/>
    </xf>
    <xf numFmtId="9" fontId="10" fillId="0" borderId="22" xfId="0" applyNumberFormat="1" applyFont="1" applyBorder="1" applyAlignment="1">
      <alignment vertical="center" wrapText="1"/>
    </xf>
    <xf numFmtId="9" fontId="10" fillId="0" borderId="21" xfId="0" applyNumberFormat="1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right" vertical="center"/>
    </xf>
    <xf numFmtId="41" fontId="10" fillId="0" borderId="8" xfId="1" applyFont="1" applyFill="1" applyBorder="1" applyAlignment="1">
      <alignment horizontal="right" vertical="center"/>
    </xf>
    <xf numFmtId="41" fontId="10" fillId="0" borderId="2" xfId="1" applyFont="1" applyBorder="1" applyAlignment="1">
      <alignment horizontal="right" vertical="center" wrapText="1"/>
    </xf>
    <xf numFmtId="41" fontId="10" fillId="0" borderId="8" xfId="1" applyFont="1" applyBorder="1" applyAlignment="1">
      <alignment horizontal="right" vertical="center" wrapText="1"/>
    </xf>
    <xf numFmtId="0" fontId="10" fillId="0" borderId="22" xfId="0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80" fontId="10" fillId="0" borderId="14" xfId="1" applyNumberFormat="1" applyFont="1" applyBorder="1" applyAlignment="1">
      <alignment horizontal="right"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9" fontId="10" fillId="0" borderId="22" xfId="0" quotePrefix="1" applyNumberFormat="1" applyFont="1" applyBorder="1" applyAlignment="1">
      <alignment vertical="center"/>
    </xf>
    <xf numFmtId="9" fontId="10" fillId="0" borderId="21" xfId="0" quotePrefix="1" applyNumberFormat="1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 wrapText="1"/>
    </xf>
    <xf numFmtId="41" fontId="10" fillId="0" borderId="13" xfId="0" applyNumberFormat="1" applyFont="1" applyBorder="1" applyAlignment="1">
      <alignment horizontal="center" vertical="center" wrapText="1"/>
    </xf>
    <xf numFmtId="41" fontId="10" fillId="0" borderId="8" xfId="0" applyNumberFormat="1" applyFont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right" vertical="center"/>
    </xf>
    <xf numFmtId="180" fontId="10" fillId="0" borderId="2" xfId="1" applyNumberFormat="1" applyFont="1" applyFill="1" applyBorder="1" applyAlignment="1">
      <alignment horizontal="right" vertical="center"/>
    </xf>
    <xf numFmtId="180" fontId="10" fillId="0" borderId="13" xfId="1" applyNumberFormat="1" applyFont="1" applyFill="1" applyBorder="1" applyAlignment="1">
      <alignment horizontal="right" vertical="center"/>
    </xf>
    <xf numFmtId="180" fontId="10" fillId="0" borderId="8" xfId="1" applyNumberFormat="1" applyFont="1" applyFill="1" applyBorder="1" applyAlignment="1">
      <alignment horizontal="right" vertical="center"/>
    </xf>
    <xf numFmtId="180" fontId="10" fillId="0" borderId="13" xfId="0" applyNumberFormat="1" applyFont="1" applyBorder="1" applyAlignment="1">
      <alignment horizontal="right" vertical="center"/>
    </xf>
    <xf numFmtId="9" fontId="10" fillId="0" borderId="30" xfId="0" applyNumberFormat="1" applyFont="1" applyBorder="1" applyAlignment="1">
      <alignment vertical="center"/>
    </xf>
    <xf numFmtId="41" fontId="10" fillId="0" borderId="13" xfId="1" applyFont="1" applyBorder="1" applyAlignment="1">
      <alignment horizontal="right" vertical="center" wrapText="1"/>
    </xf>
    <xf numFmtId="9" fontId="10" fillId="0" borderId="30" xfId="0" applyNumberFormat="1" applyFont="1" applyBorder="1" applyAlignment="1">
      <alignment vertical="center" wrapText="1"/>
    </xf>
    <xf numFmtId="41" fontId="10" fillId="0" borderId="2" xfId="1" applyFont="1" applyBorder="1" applyAlignment="1">
      <alignment horizontal="right" vertical="center"/>
    </xf>
    <xf numFmtId="41" fontId="10" fillId="0" borderId="8" xfId="1" applyFont="1" applyBorder="1" applyAlignment="1">
      <alignment horizontal="right" vertical="center"/>
    </xf>
    <xf numFmtId="9" fontId="10" fillId="0" borderId="2" xfId="0" applyNumberFormat="1" applyFont="1" applyBorder="1" applyAlignment="1">
      <alignment vertical="center" wrapText="1"/>
    </xf>
    <xf numFmtId="9" fontId="10" fillId="0" borderId="13" xfId="0" applyNumberFormat="1" applyFont="1" applyBorder="1" applyAlignment="1">
      <alignment vertical="center" wrapText="1"/>
    </xf>
    <xf numFmtId="41" fontId="10" fillId="0" borderId="8" xfId="0" applyNumberFormat="1" applyFont="1" applyBorder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vertical="center"/>
    </xf>
    <xf numFmtId="0" fontId="18" fillId="3" borderId="10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13" xfId="1" applyFont="1" applyFill="1" applyBorder="1" applyAlignment="1">
      <alignment horizontal="center" vertical="center"/>
    </xf>
    <xf numFmtId="41" fontId="7" fillId="3" borderId="8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/>
    </xf>
    <xf numFmtId="41" fontId="2" fillId="3" borderId="13" xfId="1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/>
    </xf>
    <xf numFmtId="176" fontId="4" fillId="3" borderId="2" xfId="1" applyNumberFormat="1" applyFont="1" applyFill="1" applyBorder="1" applyAlignment="1">
      <alignment vertical="center"/>
    </xf>
    <xf numFmtId="176" fontId="4" fillId="3" borderId="8" xfId="1" applyNumberFormat="1" applyFont="1" applyFill="1" applyBorder="1" applyAlignment="1">
      <alignment vertical="center"/>
    </xf>
    <xf numFmtId="176" fontId="4" fillId="3" borderId="13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horizontal="center" vertical="center" wrapText="1"/>
    </xf>
    <xf numFmtId="176" fontId="4" fillId="3" borderId="8" xfId="1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81" fontId="5" fillId="3" borderId="2" xfId="0" applyNumberFormat="1" applyFont="1" applyFill="1" applyBorder="1" applyAlignment="1">
      <alignment horizontal="center" vertical="center"/>
    </xf>
    <xf numFmtId="181" fontId="5" fillId="3" borderId="13" xfId="0" applyNumberFormat="1" applyFont="1" applyFill="1" applyBorder="1" applyAlignment="1">
      <alignment horizontal="center" vertical="center"/>
    </xf>
    <xf numFmtId="181" fontId="5" fillId="3" borderId="8" xfId="0" applyNumberFormat="1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41" fontId="5" fillId="3" borderId="13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center" vertical="center"/>
    </xf>
    <xf numFmtId="3" fontId="4" fillId="3" borderId="13" xfId="1" applyNumberFormat="1" applyFont="1" applyFill="1" applyBorder="1" applyAlignment="1">
      <alignment horizontal="center" vertical="center"/>
    </xf>
    <xf numFmtId="3" fontId="4" fillId="3" borderId="8" xfId="1" applyNumberFormat="1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41" fontId="2" fillId="3" borderId="8" xfId="1" applyFont="1" applyFill="1" applyBorder="1" applyAlignment="1">
      <alignment horizontal="center" vertical="center" wrapText="1"/>
    </xf>
    <xf numFmtId="41" fontId="2" fillId="3" borderId="13" xfId="1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Q12" sqref="Q12"/>
    </sheetView>
  </sheetViews>
  <sheetFormatPr defaultRowHeight="12" x14ac:dyDescent="0.2"/>
  <cols>
    <col min="1" max="1" width="7" style="57" customWidth="1"/>
    <col min="2" max="3" width="6.88671875" style="57" customWidth="1"/>
    <col min="4" max="4" width="11.109375" style="57" bestFit="1" customWidth="1"/>
    <col min="5" max="5" width="9.88671875" style="57" bestFit="1" customWidth="1"/>
    <col min="6" max="7" width="8.77734375" style="57" customWidth="1"/>
    <col min="8" max="8" width="8.33203125" style="57" customWidth="1"/>
    <col min="9" max="9" width="9.5546875" style="57" customWidth="1"/>
    <col min="10" max="10" width="11.33203125" style="57" customWidth="1"/>
    <col min="11" max="11" width="10.77734375" style="58" bestFit="1" customWidth="1"/>
    <col min="12" max="12" width="9.88671875" style="57" bestFit="1" customWidth="1"/>
    <col min="13" max="13" width="8.77734375" style="57" customWidth="1"/>
    <col min="14" max="14" width="7.77734375" style="57" customWidth="1"/>
    <col min="15" max="16384" width="8.88671875" style="57"/>
  </cols>
  <sheetData>
    <row r="1" spans="1:14" s="63" customFormat="1" ht="22.5" customHeight="1" x14ac:dyDescent="0.15">
      <c r="A1" s="213" t="s">
        <v>71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s="63" customFormat="1" ht="15" customHeight="1" thickBot="1" x14ac:dyDescent="0.2">
      <c r="A2" s="86" t="s">
        <v>70</v>
      </c>
      <c r="C2" s="85"/>
      <c r="D2" s="84"/>
      <c r="E2" s="84"/>
      <c r="F2" s="84"/>
      <c r="G2" s="84"/>
      <c r="K2" s="83"/>
      <c r="M2" s="82"/>
      <c r="N2" s="82" t="s">
        <v>69</v>
      </c>
    </row>
    <row r="3" spans="1:14" s="63" customFormat="1" ht="20.25" customHeight="1" x14ac:dyDescent="0.15">
      <c r="A3" s="214" t="s">
        <v>68</v>
      </c>
      <c r="B3" s="215"/>
      <c r="C3" s="215"/>
      <c r="D3" s="215"/>
      <c r="E3" s="215"/>
      <c r="F3" s="215"/>
      <c r="G3" s="215"/>
      <c r="H3" s="214" t="s">
        <v>67</v>
      </c>
      <c r="I3" s="215"/>
      <c r="J3" s="215"/>
      <c r="K3" s="215"/>
      <c r="L3" s="215"/>
      <c r="M3" s="215"/>
      <c r="N3" s="216"/>
    </row>
    <row r="4" spans="1:14" s="63" customFormat="1" ht="15" customHeight="1" x14ac:dyDescent="0.15">
      <c r="A4" s="217" t="s">
        <v>6</v>
      </c>
      <c r="B4" s="219" t="s">
        <v>7</v>
      </c>
      <c r="C4" s="221" t="s">
        <v>21</v>
      </c>
      <c r="D4" s="223" t="s">
        <v>157</v>
      </c>
      <c r="E4" s="224" t="s">
        <v>66</v>
      </c>
      <c r="F4" s="225" t="s">
        <v>62</v>
      </c>
      <c r="G4" s="225"/>
      <c r="H4" s="217" t="s">
        <v>65</v>
      </c>
      <c r="I4" s="221" t="s">
        <v>64</v>
      </c>
      <c r="J4" s="221" t="s">
        <v>21</v>
      </c>
      <c r="K4" s="223" t="s">
        <v>157</v>
      </c>
      <c r="L4" s="224" t="s">
        <v>63</v>
      </c>
      <c r="M4" s="226" t="s">
        <v>62</v>
      </c>
      <c r="N4" s="227"/>
    </row>
    <row r="5" spans="1:14" s="63" customFormat="1" ht="15" customHeight="1" x14ac:dyDescent="0.15">
      <c r="A5" s="218"/>
      <c r="B5" s="220"/>
      <c r="C5" s="222"/>
      <c r="D5" s="220"/>
      <c r="E5" s="222"/>
      <c r="F5" s="81" t="s">
        <v>61</v>
      </c>
      <c r="G5" s="80" t="s">
        <v>60</v>
      </c>
      <c r="H5" s="218"/>
      <c r="I5" s="222"/>
      <c r="J5" s="222"/>
      <c r="K5" s="220"/>
      <c r="L5" s="222"/>
      <c r="M5" s="80" t="s">
        <v>59</v>
      </c>
      <c r="N5" s="79" t="s">
        <v>58</v>
      </c>
    </row>
    <row r="6" spans="1:14" s="63" customFormat="1" ht="18" customHeight="1" x14ac:dyDescent="0.15">
      <c r="A6" s="228" t="s">
        <v>57</v>
      </c>
      <c r="B6" s="230"/>
      <c r="C6" s="232" t="s">
        <v>55</v>
      </c>
      <c r="D6" s="234">
        <f>SUM(D10:D26)</f>
        <v>3406360</v>
      </c>
      <c r="E6" s="234">
        <f>SUM(E10:E26)</f>
        <v>3506829</v>
      </c>
      <c r="F6" s="234">
        <f>E6-D6</f>
        <v>100469</v>
      </c>
      <c r="G6" s="236">
        <f>F6/D6</f>
        <v>2.9494533754506277E-2</v>
      </c>
      <c r="H6" s="228" t="s">
        <v>56</v>
      </c>
      <c r="I6" s="238"/>
      <c r="J6" s="238" t="s">
        <v>55</v>
      </c>
      <c r="K6" s="240">
        <f>K8+K24</f>
        <v>3406360</v>
      </c>
      <c r="L6" s="240">
        <v>3506829</v>
      </c>
      <c r="M6" s="242">
        <f>L6-K6</f>
        <v>100469</v>
      </c>
      <c r="N6" s="244">
        <f>M6/K6</f>
        <v>2.9494533754506277E-2</v>
      </c>
    </row>
    <row r="7" spans="1:14" s="63" customFormat="1" ht="18" customHeight="1" x14ac:dyDescent="0.15">
      <c r="A7" s="229"/>
      <c r="B7" s="231"/>
      <c r="C7" s="233"/>
      <c r="D7" s="235"/>
      <c r="E7" s="235"/>
      <c r="F7" s="235"/>
      <c r="G7" s="237"/>
      <c r="H7" s="229"/>
      <c r="I7" s="239"/>
      <c r="J7" s="239"/>
      <c r="K7" s="241"/>
      <c r="L7" s="241"/>
      <c r="M7" s="243"/>
      <c r="N7" s="245"/>
    </row>
    <row r="8" spans="1:14" s="63" customFormat="1" ht="18" customHeight="1" x14ac:dyDescent="0.15">
      <c r="A8" s="246" t="s">
        <v>54</v>
      </c>
      <c r="B8" s="247" t="s">
        <v>54</v>
      </c>
      <c r="C8" s="249"/>
      <c r="D8" s="251">
        <f>SUM(D10:D13)</f>
        <v>2970060</v>
      </c>
      <c r="E8" s="251">
        <f>SUM(E10:E13)</f>
        <v>3088921</v>
      </c>
      <c r="F8" s="253">
        <f>E8-D8</f>
        <v>118861</v>
      </c>
      <c r="G8" s="255">
        <f>F8/D8</f>
        <v>4.001973024113991E-2</v>
      </c>
      <c r="H8" s="257" t="s">
        <v>105</v>
      </c>
      <c r="I8" s="259"/>
      <c r="J8" s="238"/>
      <c r="K8" s="261">
        <f>K10+K20</f>
        <v>2785656</v>
      </c>
      <c r="L8" s="261">
        <f>L10+L20</f>
        <v>2850682</v>
      </c>
      <c r="M8" s="242">
        <f>L8-K8</f>
        <v>65026</v>
      </c>
      <c r="N8" s="244">
        <f>M8/K8</f>
        <v>2.3343155077295976E-2</v>
      </c>
    </row>
    <row r="9" spans="1:14" s="63" customFormat="1" ht="9.75" customHeight="1" x14ac:dyDescent="0.15">
      <c r="A9" s="229"/>
      <c r="B9" s="248"/>
      <c r="C9" s="250"/>
      <c r="D9" s="252"/>
      <c r="E9" s="252"/>
      <c r="F9" s="254"/>
      <c r="G9" s="256"/>
      <c r="H9" s="258"/>
      <c r="I9" s="260"/>
      <c r="J9" s="239"/>
      <c r="K9" s="262" ph="1"/>
      <c r="L9" s="262" ph="1"/>
      <c r="M9" s="243"/>
      <c r="N9" s="245"/>
    </row>
    <row r="10" spans="1:14" s="63" customFormat="1" ht="24" customHeight="1" x14ac:dyDescent="0.15">
      <c r="A10" s="78"/>
      <c r="B10" s="77"/>
      <c r="C10" s="76" t="s">
        <v>54</v>
      </c>
      <c r="D10" s="75">
        <v>2969760</v>
      </c>
      <c r="E10" s="75">
        <v>3011626</v>
      </c>
      <c r="F10" s="75">
        <f>E10-D10</f>
        <v>41866</v>
      </c>
      <c r="G10" s="182">
        <f>F10/D10</f>
        <v>1.4097435483001993E-2</v>
      </c>
      <c r="H10" s="74"/>
      <c r="I10" s="64" t="s">
        <v>106</v>
      </c>
      <c r="J10" s="73"/>
      <c r="K10" s="200">
        <f>SUM(K11:K18)</f>
        <v>2766202</v>
      </c>
      <c r="L10" s="201">
        <f>SUM(L11:L18)</f>
        <v>2832935</v>
      </c>
      <c r="M10" s="201">
        <f>L10-K10</f>
        <v>66733</v>
      </c>
      <c r="N10" s="202">
        <f>M10/K10</f>
        <v>2.4124413184575821E-2</v>
      </c>
    </row>
    <row r="11" spans="1:14" s="63" customFormat="1" ht="22.5" customHeight="1" x14ac:dyDescent="0.15">
      <c r="A11" s="266"/>
      <c r="B11" s="267"/>
      <c r="C11" s="267" t="s">
        <v>53</v>
      </c>
      <c r="D11" s="268">
        <v>300</v>
      </c>
      <c r="E11" s="268">
        <v>150</v>
      </c>
      <c r="F11" s="263">
        <f>E11-D11</f>
        <v>-150</v>
      </c>
      <c r="G11" s="255">
        <f>F11/D11</f>
        <v>-0.5</v>
      </c>
      <c r="H11" s="71"/>
      <c r="I11" s="62"/>
      <c r="J11" s="72" t="s">
        <v>107</v>
      </c>
      <c r="K11" s="203">
        <v>2340400</v>
      </c>
      <c r="L11" s="204">
        <v>2426048</v>
      </c>
      <c r="M11" s="179">
        <f>L11-K11</f>
        <v>85648</v>
      </c>
      <c r="N11" s="202">
        <f>M11/K11</f>
        <v>3.6595453768586569E-2</v>
      </c>
    </row>
    <row r="12" spans="1:14" s="63" customFormat="1" ht="23.25" customHeight="1" x14ac:dyDescent="0.15">
      <c r="A12" s="266"/>
      <c r="B12" s="267"/>
      <c r="C12" s="267"/>
      <c r="D12" s="268"/>
      <c r="E12" s="268"/>
      <c r="F12" s="264"/>
      <c r="G12" s="256"/>
      <c r="H12" s="71"/>
      <c r="I12" s="62"/>
      <c r="J12" s="70" t="s">
        <v>76</v>
      </c>
      <c r="K12" s="205">
        <v>17882</v>
      </c>
      <c r="L12" s="206">
        <v>12443</v>
      </c>
      <c r="M12" s="179">
        <f>L12-K12</f>
        <v>-5439</v>
      </c>
      <c r="N12" s="202">
        <f>M12/K12</f>
        <v>-0.3041606084330612</v>
      </c>
    </row>
    <row r="13" spans="1:14" s="63" customFormat="1" ht="23.25" customHeight="1" x14ac:dyDescent="0.15">
      <c r="A13" s="175"/>
      <c r="B13" s="174"/>
      <c r="C13" s="174" t="s">
        <v>158</v>
      </c>
      <c r="D13" s="178">
        <v>0</v>
      </c>
      <c r="E13" s="178">
        <v>77145</v>
      </c>
      <c r="F13" s="173">
        <f>E13-D13</f>
        <v>77145</v>
      </c>
      <c r="G13" s="182">
        <v>0</v>
      </c>
      <c r="H13" s="71"/>
      <c r="I13" s="60"/>
      <c r="J13" s="259" t="s">
        <v>108</v>
      </c>
      <c r="K13" s="261">
        <v>213778</v>
      </c>
      <c r="L13" s="281">
        <v>192460</v>
      </c>
      <c r="M13" s="242">
        <f>L13-K13</f>
        <v>-21318</v>
      </c>
      <c r="N13" s="244">
        <f>M13/K13</f>
        <v>-9.9720270561049318E-2</v>
      </c>
    </row>
    <row r="14" spans="1:14" s="63" customFormat="1" ht="18" customHeight="1" x14ac:dyDescent="0.15">
      <c r="A14" s="228" t="s">
        <v>52</v>
      </c>
      <c r="B14" s="238" t="s">
        <v>51</v>
      </c>
      <c r="C14" s="238"/>
      <c r="D14" s="269"/>
      <c r="E14" s="269"/>
      <c r="F14" s="263"/>
      <c r="G14" s="265"/>
      <c r="H14" s="69"/>
      <c r="I14" s="60"/>
      <c r="J14" s="275"/>
      <c r="K14" s="280"/>
      <c r="L14" s="282"/>
      <c r="M14" s="284"/>
      <c r="N14" s="285"/>
    </row>
    <row r="15" spans="1:14" ht="13.5" customHeight="1" x14ac:dyDescent="0.2">
      <c r="A15" s="229"/>
      <c r="B15" s="239"/>
      <c r="C15" s="239"/>
      <c r="D15" s="270"/>
      <c r="E15" s="270"/>
      <c r="F15" s="264"/>
      <c r="G15" s="256"/>
      <c r="H15" s="68"/>
      <c r="I15" s="192"/>
      <c r="J15" s="260"/>
      <c r="K15" s="262"/>
      <c r="L15" s="283"/>
      <c r="M15" s="243"/>
      <c r="N15" s="245"/>
    </row>
    <row r="16" spans="1:14" s="63" customFormat="1" ht="18" customHeight="1" x14ac:dyDescent="0.15">
      <c r="A16" s="228"/>
      <c r="B16" s="238"/>
      <c r="C16" s="238" t="s">
        <v>51</v>
      </c>
      <c r="D16" s="269">
        <v>300</v>
      </c>
      <c r="E16" s="269">
        <v>330</v>
      </c>
      <c r="F16" s="263">
        <f>E16-D16</f>
        <v>30</v>
      </c>
      <c r="G16" s="255">
        <f>F16/D16</f>
        <v>0.1</v>
      </c>
      <c r="H16" s="69"/>
      <c r="I16" s="177"/>
      <c r="J16" s="259" t="s">
        <v>88</v>
      </c>
      <c r="K16" s="261">
        <v>193606</v>
      </c>
      <c r="L16" s="281">
        <v>201404</v>
      </c>
      <c r="M16" s="242">
        <f>L16-K16</f>
        <v>7798</v>
      </c>
      <c r="N16" s="244">
        <f>M16/K16</f>
        <v>4.027767734471039E-2</v>
      </c>
    </row>
    <row r="17" spans="1:15" ht="10.5" customHeight="1" x14ac:dyDescent="0.2">
      <c r="A17" s="229"/>
      <c r="B17" s="239"/>
      <c r="C17" s="239"/>
      <c r="D17" s="270"/>
      <c r="E17" s="270"/>
      <c r="F17" s="264"/>
      <c r="G17" s="256"/>
      <c r="H17" s="97"/>
      <c r="I17" s="67"/>
      <c r="J17" s="260"/>
      <c r="K17" s="262"/>
      <c r="L17" s="283"/>
      <c r="M17" s="243"/>
      <c r="N17" s="245"/>
    </row>
    <row r="18" spans="1:15" ht="22.5" customHeight="1" x14ac:dyDescent="0.2">
      <c r="A18" s="246" t="s">
        <v>50</v>
      </c>
      <c r="B18" s="259" t="s">
        <v>49</v>
      </c>
      <c r="C18" s="238"/>
      <c r="D18" s="277"/>
      <c r="E18" s="277"/>
      <c r="F18" s="277"/>
      <c r="G18" s="290"/>
      <c r="H18" s="97"/>
      <c r="I18" s="176"/>
      <c r="J18" s="259" t="s">
        <v>109</v>
      </c>
      <c r="K18" s="288">
        <v>536</v>
      </c>
      <c r="L18" s="240">
        <v>580</v>
      </c>
      <c r="M18" s="240">
        <f>L18-K18</f>
        <v>44</v>
      </c>
      <c r="N18" s="271">
        <f>M18/K18</f>
        <v>8.2089552238805971E-2</v>
      </c>
    </row>
    <row r="19" spans="1:15" ht="18" customHeight="1" x14ac:dyDescent="0.2">
      <c r="A19" s="273"/>
      <c r="B19" s="275"/>
      <c r="C19" s="276"/>
      <c r="D19" s="278"/>
      <c r="E19" s="278"/>
      <c r="F19" s="278"/>
      <c r="G19" s="291"/>
      <c r="H19" s="108"/>
      <c r="I19" s="65"/>
      <c r="J19" s="260"/>
      <c r="K19" s="289"/>
      <c r="L19" s="241"/>
      <c r="M19" s="241"/>
      <c r="N19" s="272"/>
    </row>
    <row r="20" spans="1:15" ht="18" customHeight="1" x14ac:dyDescent="0.2">
      <c r="A20" s="273"/>
      <c r="B20" s="275"/>
      <c r="C20" s="276"/>
      <c r="D20" s="278"/>
      <c r="E20" s="278"/>
      <c r="F20" s="278"/>
      <c r="G20" s="291"/>
      <c r="H20" s="97"/>
      <c r="I20" s="64" t="s">
        <v>116</v>
      </c>
      <c r="J20" s="98"/>
      <c r="K20" s="193">
        <f>SUM(K21:K23)</f>
        <v>19454</v>
      </c>
      <c r="L20" s="193">
        <f>SUM(L21:L23)</f>
        <v>17747</v>
      </c>
      <c r="M20" s="194">
        <f t="shared" ref="M20:M27" si="0">L20-K20</f>
        <v>-1707</v>
      </c>
      <c r="N20" s="191">
        <f t="shared" ref="N20:N27" si="1">M20/K20</f>
        <v>-8.7745450807031972E-2</v>
      </c>
    </row>
    <row r="21" spans="1:15" ht="24" customHeight="1" x14ac:dyDescent="0.2">
      <c r="A21" s="273"/>
      <c r="B21" s="275"/>
      <c r="C21" s="276"/>
      <c r="D21" s="278"/>
      <c r="E21" s="278"/>
      <c r="F21" s="278"/>
      <c r="G21" s="291"/>
      <c r="H21" s="97"/>
      <c r="I21" s="67"/>
      <c r="J21" s="66" t="s">
        <v>117</v>
      </c>
      <c r="K21" s="193">
        <v>5000</v>
      </c>
      <c r="L21" s="193">
        <v>4460</v>
      </c>
      <c r="M21" s="195">
        <f t="shared" si="0"/>
        <v>-540</v>
      </c>
      <c r="N21" s="207">
        <f t="shared" si="1"/>
        <v>-0.108</v>
      </c>
      <c r="O21" s="59"/>
    </row>
    <row r="22" spans="1:15" ht="24" customHeight="1" x14ac:dyDescent="0.2">
      <c r="A22" s="273"/>
      <c r="B22" s="275"/>
      <c r="C22" s="276"/>
      <c r="D22" s="278"/>
      <c r="E22" s="278"/>
      <c r="F22" s="278"/>
      <c r="G22" s="291"/>
      <c r="H22" s="68"/>
      <c r="I22" s="67"/>
      <c r="J22" s="61" t="s">
        <v>118</v>
      </c>
      <c r="K22" s="208">
        <v>7944</v>
      </c>
      <c r="L22" s="208">
        <v>7733</v>
      </c>
      <c r="M22" s="209">
        <f t="shared" si="0"/>
        <v>-211</v>
      </c>
      <c r="N22" s="207">
        <f t="shared" si="1"/>
        <v>-2.6560926485397783E-2</v>
      </c>
      <c r="O22" s="59"/>
    </row>
    <row r="23" spans="1:15" ht="24" customHeight="1" x14ac:dyDescent="0.2">
      <c r="A23" s="273"/>
      <c r="B23" s="275"/>
      <c r="C23" s="276"/>
      <c r="D23" s="278"/>
      <c r="E23" s="278"/>
      <c r="F23" s="278"/>
      <c r="G23" s="291"/>
      <c r="H23" s="99"/>
      <c r="I23" s="65"/>
      <c r="J23" s="61" t="s">
        <v>137</v>
      </c>
      <c r="K23" s="208">
        <v>6510</v>
      </c>
      <c r="L23" s="208">
        <v>5554</v>
      </c>
      <c r="M23" s="209">
        <f t="shared" si="0"/>
        <v>-956</v>
      </c>
      <c r="N23" s="207">
        <f t="shared" si="1"/>
        <v>-0.14685099846390168</v>
      </c>
      <c r="O23" s="59"/>
    </row>
    <row r="24" spans="1:15" ht="18" customHeight="1" x14ac:dyDescent="0.2">
      <c r="A24" s="274"/>
      <c r="B24" s="260"/>
      <c r="C24" s="239"/>
      <c r="D24" s="279"/>
      <c r="E24" s="279"/>
      <c r="F24" s="279"/>
      <c r="G24" s="292"/>
      <c r="H24" s="100" t="s">
        <v>110</v>
      </c>
      <c r="I24" s="65"/>
      <c r="J24" s="66"/>
      <c r="K24" s="193">
        <f>K25</f>
        <v>620704</v>
      </c>
      <c r="L24" s="193">
        <f>L25</f>
        <v>656146</v>
      </c>
      <c r="M24" s="195">
        <f t="shared" si="0"/>
        <v>35442</v>
      </c>
      <c r="N24" s="207">
        <f t="shared" si="1"/>
        <v>5.7099680362942724E-2</v>
      </c>
    </row>
    <row r="25" spans="1:15" ht="18" customHeight="1" x14ac:dyDescent="0.2">
      <c r="A25" s="246"/>
      <c r="B25" s="259"/>
      <c r="C25" s="259" t="s">
        <v>49</v>
      </c>
      <c r="D25" s="263">
        <v>436000</v>
      </c>
      <c r="E25" s="263">
        <v>417578</v>
      </c>
      <c r="F25" s="263">
        <f>E25-D25</f>
        <v>-18422</v>
      </c>
      <c r="G25" s="255">
        <f>F25/D25</f>
        <v>-4.2252293577981652E-2</v>
      </c>
      <c r="H25" s="68"/>
      <c r="I25" s="64" t="s">
        <v>110</v>
      </c>
      <c r="J25" s="98"/>
      <c r="K25" s="193">
        <v>620704</v>
      </c>
      <c r="L25" s="193">
        <v>656146</v>
      </c>
      <c r="M25" s="194">
        <f t="shared" si="0"/>
        <v>35442</v>
      </c>
      <c r="N25" s="207">
        <f t="shared" si="1"/>
        <v>5.7099680362942724E-2</v>
      </c>
    </row>
    <row r="26" spans="1:15" ht="24" customHeight="1" x14ac:dyDescent="0.2">
      <c r="A26" s="273"/>
      <c r="B26" s="275"/>
      <c r="C26" s="275"/>
      <c r="D26" s="286"/>
      <c r="E26" s="286"/>
      <c r="F26" s="286"/>
      <c r="G26" s="287"/>
      <c r="H26" s="68"/>
      <c r="I26" s="67"/>
      <c r="J26" s="116" t="s">
        <v>111</v>
      </c>
      <c r="K26" s="196">
        <v>476823</v>
      </c>
      <c r="L26" s="196">
        <v>645924</v>
      </c>
      <c r="M26" s="197">
        <f t="shared" si="0"/>
        <v>169101</v>
      </c>
      <c r="N26" s="210">
        <f t="shared" si="1"/>
        <v>0.35464103031942673</v>
      </c>
      <c r="O26" s="59"/>
    </row>
    <row r="27" spans="1:15" ht="24" customHeight="1" thickBot="1" x14ac:dyDescent="0.25">
      <c r="A27" s="117"/>
      <c r="B27" s="118"/>
      <c r="C27" s="119"/>
      <c r="D27" s="120"/>
      <c r="E27" s="121"/>
      <c r="F27" s="120"/>
      <c r="G27" s="122"/>
      <c r="H27" s="123"/>
      <c r="I27" s="124"/>
      <c r="J27" s="125" t="s">
        <v>72</v>
      </c>
      <c r="K27" s="198">
        <v>143880</v>
      </c>
      <c r="L27" s="198">
        <v>10222</v>
      </c>
      <c r="M27" s="199">
        <f t="shared" si="0"/>
        <v>-133658</v>
      </c>
      <c r="N27" s="211">
        <f t="shared" si="1"/>
        <v>-0.92895468445927165</v>
      </c>
      <c r="O27" s="59"/>
    </row>
    <row r="28" spans="1:15" x14ac:dyDescent="0.2">
      <c r="A28" s="59"/>
      <c r="B28" s="59"/>
      <c r="C28" s="59"/>
      <c r="D28" s="59"/>
      <c r="E28" s="59"/>
      <c r="F28" s="59"/>
      <c r="G28" s="59"/>
    </row>
  </sheetData>
  <mergeCells count="93">
    <mergeCell ref="A16:A17"/>
    <mergeCell ref="B16:B17"/>
    <mergeCell ref="C16:C17"/>
    <mergeCell ref="D16:D17"/>
    <mergeCell ref="E16:E17"/>
    <mergeCell ref="F25:F26"/>
    <mergeCell ref="J16:J17"/>
    <mergeCell ref="K16:K17"/>
    <mergeCell ref="L16:L17"/>
    <mergeCell ref="M16:M17"/>
    <mergeCell ref="G25:G26"/>
    <mergeCell ref="J18:J19"/>
    <mergeCell ref="K18:K19"/>
    <mergeCell ref="L18:L19"/>
    <mergeCell ref="M18:M19"/>
    <mergeCell ref="F16:F17"/>
    <mergeCell ref="G16:G17"/>
    <mergeCell ref="F18:F24"/>
    <mergeCell ref="G18:G24"/>
    <mergeCell ref="A25:A26"/>
    <mergeCell ref="B25:B26"/>
    <mergeCell ref="C25:C26"/>
    <mergeCell ref="D25:D26"/>
    <mergeCell ref="E25:E26"/>
    <mergeCell ref="N16:N17"/>
    <mergeCell ref="J13:J15"/>
    <mergeCell ref="K13:K15"/>
    <mergeCell ref="L13:L15"/>
    <mergeCell ref="M13:M15"/>
    <mergeCell ref="N13:N15"/>
    <mergeCell ref="N18:N19"/>
    <mergeCell ref="A18:A24"/>
    <mergeCell ref="B18:B24"/>
    <mergeCell ref="C18:C24"/>
    <mergeCell ref="D18:D24"/>
    <mergeCell ref="E18:E24"/>
    <mergeCell ref="M8:M9"/>
    <mergeCell ref="F14:F15"/>
    <mergeCell ref="G14:G15"/>
    <mergeCell ref="N8:N9"/>
    <mergeCell ref="A11:A12"/>
    <mergeCell ref="B11:B12"/>
    <mergeCell ref="C11:C12"/>
    <mergeCell ref="D11:D12"/>
    <mergeCell ref="E11:E12"/>
    <mergeCell ref="F11:F12"/>
    <mergeCell ref="G11:G12"/>
    <mergeCell ref="A14:A15"/>
    <mergeCell ref="B14:B15"/>
    <mergeCell ref="C14:C15"/>
    <mergeCell ref="D14:D15"/>
    <mergeCell ref="E14:E15"/>
    <mergeCell ref="K6:K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3622047244094491" right="0.27559055118110237" top="0.55118110236220474" bottom="0.31496062992125984" header="0.39370078740157483" footer="0.35433070866141736"/>
  <pageSetup paperSize="9" scale="98" orientation="landscape" r:id="rId1"/>
  <headerFooter alignWithMargins="0">
    <oddHeader>&amp;L첨부 - 2.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43"/>
  <sheetViews>
    <sheetView zoomScaleNormal="100" zoomScaleSheetLayoutView="85" workbookViewId="0">
      <selection activeCell="O58" sqref="O58"/>
    </sheetView>
  </sheetViews>
  <sheetFormatPr defaultRowHeight="15" customHeight="1" x14ac:dyDescent="0.15"/>
  <cols>
    <col min="1" max="1" width="6.33203125" style="25" customWidth="1"/>
    <col min="2" max="2" width="7" style="25" customWidth="1"/>
    <col min="3" max="3" width="8.6640625" style="26" customWidth="1"/>
    <col min="4" max="4" width="9.109375" style="26" customWidth="1"/>
    <col min="5" max="5" width="15.109375" style="26" bestFit="1" customWidth="1"/>
    <col min="6" max="6" width="19.5546875" style="3" customWidth="1"/>
    <col min="7" max="7" width="15.6640625" style="4" customWidth="1"/>
    <col min="8" max="8" width="12.44140625" style="4" bestFit="1" customWidth="1"/>
    <col min="9" max="9" width="19.21875" style="3" customWidth="1"/>
    <col min="10" max="10" width="12" style="3" customWidth="1"/>
    <col min="11" max="11" width="9.44140625" style="3" bestFit="1" customWidth="1"/>
    <col min="12" max="12" width="9" style="3" bestFit="1" customWidth="1"/>
    <col min="13" max="14" width="8.88671875" style="3"/>
    <col min="15" max="15" width="9" style="3" bestFit="1" customWidth="1"/>
    <col min="16" max="16384" width="8.88671875" style="3"/>
  </cols>
  <sheetData>
    <row r="1" spans="1:11" s="25" customFormat="1" ht="15.75" customHeight="1" x14ac:dyDescent="0.15">
      <c r="A1" s="306" t="s">
        <v>139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1" s="27" customFormat="1" ht="15.75" customHeight="1" x14ac:dyDescent="0.15">
      <c r="A2" s="9" t="s">
        <v>17</v>
      </c>
      <c r="B2" s="9"/>
      <c r="C2" s="10" t="s">
        <v>18</v>
      </c>
      <c r="D2" s="10"/>
      <c r="E2" s="10"/>
      <c r="F2" s="11"/>
      <c r="G2" s="12" t="s">
        <v>148</v>
      </c>
      <c r="H2" s="12"/>
      <c r="I2" s="11"/>
      <c r="J2" s="12"/>
      <c r="K2" s="12" t="s">
        <v>148</v>
      </c>
    </row>
    <row r="3" spans="1:11" s="27" customFormat="1" ht="12" customHeight="1" x14ac:dyDescent="0.15">
      <c r="A3" s="301" t="s">
        <v>19</v>
      </c>
      <c r="B3" s="301" t="s">
        <v>20</v>
      </c>
      <c r="C3" s="301" t="s">
        <v>21</v>
      </c>
      <c r="D3" s="301" t="s">
        <v>22</v>
      </c>
      <c r="E3" s="135" t="s">
        <v>141</v>
      </c>
      <c r="F3" s="297" t="s">
        <v>155</v>
      </c>
      <c r="G3" s="298"/>
      <c r="H3" s="134" t="s">
        <v>143</v>
      </c>
      <c r="I3" s="297" t="s">
        <v>140</v>
      </c>
      <c r="J3" s="298"/>
      <c r="K3" s="141" t="s">
        <v>145</v>
      </c>
    </row>
    <row r="4" spans="1:11" s="27" customFormat="1" ht="12" customHeight="1" x14ac:dyDescent="0.15">
      <c r="A4" s="309"/>
      <c r="B4" s="309"/>
      <c r="C4" s="309"/>
      <c r="D4" s="309"/>
      <c r="E4" s="135" t="s">
        <v>142</v>
      </c>
      <c r="F4" s="299"/>
      <c r="G4" s="300"/>
      <c r="H4" s="134" t="s">
        <v>144</v>
      </c>
      <c r="I4" s="299"/>
      <c r="J4" s="300"/>
      <c r="K4" s="111" t="s">
        <v>146</v>
      </c>
    </row>
    <row r="5" spans="1:11" s="27" customFormat="1" ht="12" customHeight="1" x14ac:dyDescent="0.15">
      <c r="A5" s="307" t="s">
        <v>1</v>
      </c>
      <c r="B5" s="307"/>
      <c r="C5" s="324" t="s">
        <v>0</v>
      </c>
      <c r="D5" s="39"/>
      <c r="E5" s="136"/>
      <c r="F5" s="6"/>
      <c r="G5" s="33"/>
      <c r="H5" s="136"/>
      <c r="I5" s="6"/>
      <c r="J5" s="33"/>
      <c r="K5" s="317">
        <f>H6-E6</f>
        <v>100468.61899999995</v>
      </c>
    </row>
    <row r="6" spans="1:11" s="27" customFormat="1" ht="12" customHeight="1" x14ac:dyDescent="0.15">
      <c r="A6" s="310"/>
      <c r="B6" s="310"/>
      <c r="C6" s="325"/>
      <c r="D6" s="40"/>
      <c r="E6" s="136">
        <f>E8+E16+E18</f>
        <v>3406360</v>
      </c>
      <c r="F6" s="17"/>
      <c r="G6" s="51">
        <f>G8+G15+G17</f>
        <v>3406360000</v>
      </c>
      <c r="H6" s="136">
        <f>H8+H16+H18</f>
        <v>3506828.6189999999</v>
      </c>
      <c r="I6" s="17"/>
      <c r="J6" s="51">
        <f>J8+J15+J17</f>
        <v>3506828619</v>
      </c>
      <c r="K6" s="318"/>
    </row>
    <row r="7" spans="1:11" s="27" customFormat="1" ht="12" customHeight="1" x14ac:dyDescent="0.15">
      <c r="A7" s="307" t="s">
        <v>23</v>
      </c>
      <c r="B7" s="307"/>
      <c r="C7" s="307"/>
      <c r="D7" s="126"/>
      <c r="E7" s="137"/>
      <c r="F7" s="19"/>
      <c r="G7" s="20"/>
      <c r="H7" s="137"/>
      <c r="I7" s="19"/>
      <c r="J7" s="20"/>
      <c r="K7" s="317">
        <f t="shared" ref="K7" si="0">H8-E8</f>
        <v>118860.1549999998</v>
      </c>
    </row>
    <row r="8" spans="1:11" s="27" customFormat="1" ht="12" customHeight="1" x14ac:dyDescent="0.15">
      <c r="A8" s="308"/>
      <c r="B8" s="308"/>
      <c r="C8" s="308"/>
      <c r="D8" s="127"/>
      <c r="E8" s="138">
        <f>G8/1000</f>
        <v>2970060</v>
      </c>
      <c r="F8" s="21"/>
      <c r="G8" s="29">
        <f>G9+G11</f>
        <v>2970060000</v>
      </c>
      <c r="H8" s="138">
        <f>J8/1000</f>
        <v>3088920.1549999998</v>
      </c>
      <c r="I8" s="21"/>
      <c r="J8" s="29">
        <f>J9+J11+J13</f>
        <v>3088920155</v>
      </c>
      <c r="K8" s="318"/>
    </row>
    <row r="9" spans="1:11" s="27" customFormat="1" ht="12" customHeight="1" x14ac:dyDescent="0.15">
      <c r="A9" s="307"/>
      <c r="B9" s="307" t="s">
        <v>23</v>
      </c>
      <c r="C9" s="307" t="s">
        <v>23</v>
      </c>
      <c r="D9" s="307" t="s">
        <v>23</v>
      </c>
      <c r="E9" s="137"/>
      <c r="F9" s="19" t="s">
        <v>26</v>
      </c>
      <c r="G9" s="20">
        <v>2969760000</v>
      </c>
      <c r="H9" s="137"/>
      <c r="I9" s="19" t="s">
        <v>26</v>
      </c>
      <c r="J9" s="20">
        <v>2927645615</v>
      </c>
      <c r="K9" s="317">
        <f t="shared" ref="K9" si="1">H10-E10</f>
        <v>-42114.384999999776</v>
      </c>
    </row>
    <row r="10" spans="1:11" s="27" customFormat="1" ht="12" customHeight="1" x14ac:dyDescent="0.15">
      <c r="A10" s="308"/>
      <c r="B10" s="308"/>
      <c r="C10" s="308"/>
      <c r="D10" s="308"/>
      <c r="E10" s="138">
        <f>G9/1000</f>
        <v>2969760</v>
      </c>
      <c r="F10" s="21"/>
      <c r="G10" s="22"/>
      <c r="H10" s="138">
        <f>J9/1000</f>
        <v>2927645.6150000002</v>
      </c>
      <c r="I10" s="21"/>
      <c r="J10" s="22"/>
      <c r="K10" s="318"/>
    </row>
    <row r="11" spans="1:11" s="27" customFormat="1" ht="12" customHeight="1" x14ac:dyDescent="0.15">
      <c r="A11" s="307"/>
      <c r="B11" s="307" t="s">
        <v>23</v>
      </c>
      <c r="C11" s="307" t="s">
        <v>29</v>
      </c>
      <c r="D11" s="307" t="s">
        <v>29</v>
      </c>
      <c r="E11" s="137"/>
      <c r="F11" s="19" t="s">
        <v>30</v>
      </c>
      <c r="G11" s="20">
        <v>300000</v>
      </c>
      <c r="H11" s="137"/>
      <c r="I11" s="19" t="s">
        <v>30</v>
      </c>
      <c r="J11" s="20">
        <v>150000</v>
      </c>
      <c r="K11" s="317">
        <f t="shared" ref="K11:K13" si="2">H12-E12</f>
        <v>-150</v>
      </c>
    </row>
    <row r="12" spans="1:11" s="27" customFormat="1" ht="12" customHeight="1" x14ac:dyDescent="0.15">
      <c r="A12" s="308"/>
      <c r="B12" s="308"/>
      <c r="C12" s="308"/>
      <c r="D12" s="308"/>
      <c r="E12" s="138">
        <f>G11/1000</f>
        <v>300</v>
      </c>
      <c r="F12" s="21"/>
      <c r="G12" s="22"/>
      <c r="H12" s="138">
        <f>J11/1000</f>
        <v>150</v>
      </c>
      <c r="I12" s="21"/>
      <c r="J12" s="22"/>
      <c r="K12" s="319"/>
    </row>
    <row r="13" spans="1:11" s="27" customFormat="1" ht="12" customHeight="1" x14ac:dyDescent="0.15">
      <c r="A13" s="126"/>
      <c r="B13" s="303" t="s">
        <v>150</v>
      </c>
      <c r="C13" s="303" t="s">
        <v>151</v>
      </c>
      <c r="D13" s="303" t="s">
        <v>151</v>
      </c>
      <c r="E13" s="149"/>
      <c r="F13" s="19" t="s">
        <v>153</v>
      </c>
      <c r="G13" s="20">
        <v>0</v>
      </c>
      <c r="H13" s="137"/>
      <c r="I13" s="19" t="s">
        <v>152</v>
      </c>
      <c r="J13" s="20">
        <v>161124540</v>
      </c>
      <c r="K13" s="317">
        <f t="shared" si="2"/>
        <v>161124.54</v>
      </c>
    </row>
    <row r="14" spans="1:11" s="27" customFormat="1" ht="12" customHeight="1" x14ac:dyDescent="0.15">
      <c r="A14" s="127"/>
      <c r="B14" s="305"/>
      <c r="C14" s="305"/>
      <c r="D14" s="305"/>
      <c r="E14" s="137">
        <v>0</v>
      </c>
      <c r="F14" s="21"/>
      <c r="G14" s="22"/>
      <c r="H14" s="138">
        <f>J13/1000</f>
        <v>161124.54</v>
      </c>
      <c r="I14" s="21"/>
      <c r="J14" s="22"/>
      <c r="K14" s="319"/>
    </row>
    <row r="15" spans="1:11" s="27" customFormat="1" ht="12" customHeight="1" x14ac:dyDescent="0.15">
      <c r="A15" s="307" t="s">
        <v>3</v>
      </c>
      <c r="B15" s="307" t="s">
        <v>3</v>
      </c>
      <c r="C15" s="307" t="s">
        <v>3</v>
      </c>
      <c r="D15" s="307" t="s">
        <v>3</v>
      </c>
      <c r="E15" s="137"/>
      <c r="F15" s="19" t="s">
        <v>27</v>
      </c>
      <c r="G15" s="14">
        <v>300000</v>
      </c>
      <c r="H15" s="137"/>
      <c r="I15" s="19" t="s">
        <v>27</v>
      </c>
      <c r="J15" s="14">
        <f>192723+137659</f>
        <v>330382</v>
      </c>
      <c r="K15" s="317">
        <f t="shared" ref="K15" si="3">H16-E16</f>
        <v>30.382000000000005</v>
      </c>
    </row>
    <row r="16" spans="1:11" s="27" customFormat="1" ht="12" customHeight="1" x14ac:dyDescent="0.15">
      <c r="A16" s="310"/>
      <c r="B16" s="310"/>
      <c r="C16" s="310"/>
      <c r="D16" s="310"/>
      <c r="E16" s="138">
        <f>G15/1000</f>
        <v>300</v>
      </c>
      <c r="F16" s="17"/>
      <c r="G16" s="18"/>
      <c r="H16" s="138">
        <f>J15/1000</f>
        <v>330.38200000000001</v>
      </c>
      <c r="I16" s="17"/>
      <c r="J16" s="18"/>
      <c r="K16" s="318"/>
    </row>
    <row r="17" spans="1:11" s="27" customFormat="1" ht="12" customHeight="1" x14ac:dyDescent="0.15">
      <c r="A17" s="41" t="s">
        <v>24</v>
      </c>
      <c r="B17" s="41" t="s">
        <v>24</v>
      </c>
      <c r="C17" s="41" t="s">
        <v>4</v>
      </c>
      <c r="D17" s="112" t="s">
        <v>4</v>
      </c>
      <c r="E17" s="139"/>
      <c r="F17" s="19" t="s">
        <v>28</v>
      </c>
      <c r="G17" s="14">
        <v>436000000</v>
      </c>
      <c r="H17" s="137"/>
      <c r="I17" s="19" t="s">
        <v>28</v>
      </c>
      <c r="J17" s="14">
        <v>417578082</v>
      </c>
      <c r="K17" s="317">
        <f t="shared" ref="K17" si="4">H18-E18</f>
        <v>-18421.918000000005</v>
      </c>
    </row>
    <row r="18" spans="1:11" s="27" customFormat="1" ht="12" customHeight="1" x14ac:dyDescent="0.15">
      <c r="A18" s="43" t="s">
        <v>25</v>
      </c>
      <c r="B18" s="43" t="s">
        <v>25</v>
      </c>
      <c r="C18" s="43" t="s">
        <v>25</v>
      </c>
      <c r="D18" s="110" t="s">
        <v>25</v>
      </c>
      <c r="E18" s="140">
        <f>G17/1000</f>
        <v>436000</v>
      </c>
      <c r="F18" s="17"/>
      <c r="G18" s="18"/>
      <c r="H18" s="137">
        <f>J17/1000</f>
        <v>417578.08199999999</v>
      </c>
      <c r="I18" s="17"/>
      <c r="J18" s="18"/>
      <c r="K18" s="318"/>
    </row>
    <row r="19" spans="1:11" s="27" customFormat="1" ht="12" customHeight="1" x14ac:dyDescent="0.15">
      <c r="A19" s="42"/>
      <c r="B19" s="42"/>
      <c r="C19" s="42"/>
      <c r="D19" s="44"/>
      <c r="E19" s="23"/>
      <c r="F19" s="5"/>
      <c r="G19" s="34"/>
      <c r="H19" s="34"/>
      <c r="I19" s="5"/>
      <c r="J19" s="34"/>
      <c r="K19" s="142"/>
    </row>
    <row r="20" spans="1:11" s="27" customFormat="1" ht="12" customHeight="1" x14ac:dyDescent="0.15">
      <c r="A20" s="42"/>
      <c r="B20" s="42"/>
      <c r="C20" s="42"/>
      <c r="D20" s="44"/>
      <c r="E20" s="23"/>
      <c r="F20" s="5"/>
      <c r="G20" s="34"/>
      <c r="H20" s="34"/>
      <c r="I20" s="5"/>
      <c r="J20" s="34"/>
      <c r="K20" s="47"/>
    </row>
    <row r="21" spans="1:11" s="27" customFormat="1" ht="12" customHeight="1" x14ac:dyDescent="0.15">
      <c r="A21" s="42"/>
      <c r="B21" s="42"/>
      <c r="C21" s="42"/>
      <c r="D21" s="44"/>
      <c r="E21" s="23"/>
      <c r="F21" s="5"/>
      <c r="G21" s="34"/>
      <c r="H21" s="34"/>
      <c r="I21" s="5"/>
      <c r="J21" s="34"/>
      <c r="K21" s="47"/>
    </row>
    <row r="22" spans="1:11" s="27" customFormat="1" ht="12" customHeight="1" x14ac:dyDescent="0.15">
      <c r="A22" s="42"/>
      <c r="B22" s="42"/>
      <c r="C22" s="42"/>
      <c r="D22" s="44"/>
      <c r="E22" s="23"/>
      <c r="F22" s="5"/>
      <c r="G22" s="34"/>
      <c r="H22" s="34"/>
      <c r="I22" s="5"/>
      <c r="J22" s="34"/>
      <c r="K22" s="47"/>
    </row>
    <row r="23" spans="1:11" s="27" customFormat="1" ht="12" customHeight="1" x14ac:dyDescent="0.15">
      <c r="A23" s="42"/>
      <c r="B23" s="42"/>
      <c r="C23" s="42"/>
      <c r="D23" s="44"/>
      <c r="E23" s="23"/>
      <c r="F23" s="5"/>
      <c r="G23" s="34"/>
      <c r="H23" s="34"/>
      <c r="I23" s="5"/>
      <c r="J23" s="34"/>
      <c r="K23" s="47"/>
    </row>
    <row r="24" spans="1:11" s="27" customFormat="1" ht="12" customHeight="1" x14ac:dyDescent="0.15">
      <c r="A24" s="56"/>
      <c r="B24" s="56"/>
      <c r="C24" s="56"/>
      <c r="D24" s="44"/>
      <c r="E24" s="23"/>
      <c r="F24" s="5"/>
      <c r="G24" s="34"/>
      <c r="H24" s="34"/>
      <c r="I24" s="5"/>
      <c r="J24" s="34"/>
      <c r="K24" s="47"/>
    </row>
    <row r="25" spans="1:11" s="27" customFormat="1" ht="12" customHeight="1" x14ac:dyDescent="0.15">
      <c r="A25" s="56"/>
      <c r="B25" s="56"/>
      <c r="C25" s="56"/>
      <c r="D25" s="44"/>
      <c r="E25" s="23"/>
      <c r="F25" s="5"/>
      <c r="G25" s="34"/>
      <c r="H25" s="34"/>
      <c r="I25" s="5"/>
      <c r="J25" s="34"/>
      <c r="K25" s="47"/>
    </row>
    <row r="26" spans="1:11" s="27" customFormat="1" ht="12" customHeight="1" x14ac:dyDescent="0.15">
      <c r="A26" s="56"/>
      <c r="B26" s="56"/>
      <c r="C26" s="56"/>
      <c r="D26" s="44"/>
      <c r="E26" s="23"/>
      <c r="F26" s="5"/>
      <c r="G26" s="34"/>
      <c r="H26" s="34"/>
      <c r="I26" s="5"/>
      <c r="J26" s="34"/>
      <c r="K26" s="47"/>
    </row>
    <row r="27" spans="1:11" s="27" customFormat="1" ht="12" customHeight="1" x14ac:dyDescent="0.15">
      <c r="A27" s="42"/>
      <c r="B27" s="42"/>
      <c r="C27" s="42"/>
      <c r="D27" s="44"/>
      <c r="E27" s="23"/>
      <c r="F27" s="5"/>
      <c r="G27" s="34"/>
      <c r="H27" s="34"/>
      <c r="I27" s="5"/>
      <c r="J27" s="34"/>
      <c r="K27" s="47"/>
    </row>
    <row r="28" spans="1:11" s="27" customFormat="1" ht="12" customHeight="1" x14ac:dyDescent="0.15">
      <c r="A28" s="42"/>
      <c r="B28" s="42"/>
      <c r="C28" s="42"/>
      <c r="D28" s="44"/>
      <c r="E28" s="23"/>
      <c r="F28" s="5"/>
      <c r="G28" s="34"/>
      <c r="H28" s="34"/>
      <c r="I28" s="5"/>
      <c r="J28" s="34"/>
      <c r="K28" s="143"/>
    </row>
    <row r="29" spans="1:11" s="27" customFormat="1" ht="12" customHeight="1" x14ac:dyDescent="0.15">
      <c r="A29" s="42"/>
      <c r="B29" s="42"/>
      <c r="C29" s="42"/>
      <c r="D29" s="44"/>
      <c r="E29" s="23"/>
      <c r="F29" s="5"/>
      <c r="G29" s="34"/>
      <c r="H29" s="34"/>
      <c r="I29" s="5"/>
      <c r="J29" s="34"/>
      <c r="K29" s="143"/>
    </row>
    <row r="30" spans="1:11" s="27" customFormat="1" ht="12" customHeight="1" x14ac:dyDescent="0.15">
      <c r="A30" s="42"/>
      <c r="B30" s="42"/>
      <c r="C30" s="42"/>
      <c r="D30" s="44"/>
      <c r="E30" s="23"/>
      <c r="F30" s="5"/>
      <c r="G30" s="34"/>
      <c r="H30" s="34"/>
      <c r="I30" s="5"/>
      <c r="J30" s="34"/>
      <c r="K30" s="143"/>
    </row>
    <row r="31" spans="1:11" s="27" customFormat="1" ht="12" customHeight="1" x14ac:dyDescent="0.15">
      <c r="A31" s="42"/>
      <c r="B31" s="42"/>
      <c r="C31" s="42"/>
      <c r="D31" s="44"/>
      <c r="E31" s="23"/>
      <c r="F31" s="5"/>
      <c r="G31" s="34"/>
      <c r="H31" s="34"/>
      <c r="I31" s="5"/>
      <c r="J31" s="34"/>
      <c r="K31" s="143"/>
    </row>
    <row r="32" spans="1:11" s="27" customFormat="1" ht="12" customHeight="1" x14ac:dyDescent="0.15">
      <c r="A32" s="42"/>
      <c r="B32" s="42"/>
      <c r="C32" s="42"/>
      <c r="D32" s="44"/>
      <c r="E32" s="23"/>
      <c r="F32" s="5"/>
      <c r="G32" s="34"/>
      <c r="H32" s="34"/>
      <c r="I32" s="5"/>
      <c r="J32" s="34"/>
      <c r="K32" s="143"/>
    </row>
    <row r="33" spans="1:11" s="27" customFormat="1" ht="12" customHeight="1" x14ac:dyDescent="0.15">
      <c r="A33" s="42"/>
      <c r="B33" s="42"/>
      <c r="C33" s="42"/>
      <c r="D33" s="44"/>
      <c r="E33" s="23"/>
      <c r="F33" s="5"/>
      <c r="G33" s="34"/>
      <c r="H33" s="34"/>
      <c r="I33" s="5"/>
      <c r="J33" s="34"/>
      <c r="K33" s="143"/>
    </row>
    <row r="34" spans="1:11" s="27" customFormat="1" ht="12" customHeight="1" x14ac:dyDescent="0.15">
      <c r="A34" s="42"/>
      <c r="B34" s="42"/>
      <c r="C34" s="42"/>
      <c r="D34" s="44"/>
      <c r="E34" s="23"/>
      <c r="F34" s="5"/>
      <c r="G34" s="34"/>
      <c r="H34" s="34"/>
      <c r="I34" s="5"/>
      <c r="J34" s="34"/>
      <c r="K34" s="143"/>
    </row>
    <row r="35" spans="1:11" s="27" customFormat="1" ht="12" customHeight="1" x14ac:dyDescent="0.15">
      <c r="A35" s="42"/>
      <c r="B35" s="42"/>
      <c r="C35" s="42"/>
      <c r="D35" s="44"/>
      <c r="E35" s="23"/>
      <c r="F35" s="5"/>
      <c r="G35" s="34"/>
      <c r="H35" s="34"/>
      <c r="I35" s="5"/>
      <c r="J35" s="34"/>
      <c r="K35" s="143"/>
    </row>
    <row r="36" spans="1:11" s="27" customFormat="1" ht="12" customHeight="1" x14ac:dyDescent="0.15">
      <c r="A36" s="42"/>
      <c r="B36" s="42"/>
      <c r="C36" s="42"/>
      <c r="D36" s="44"/>
      <c r="E36" s="23"/>
      <c r="F36" s="5"/>
      <c r="G36" s="34"/>
      <c r="H36" s="34"/>
      <c r="I36" s="5"/>
      <c r="J36" s="34"/>
      <c r="K36" s="143"/>
    </row>
    <row r="37" spans="1:11" s="27" customFormat="1" ht="12" customHeight="1" x14ac:dyDescent="0.15">
      <c r="A37" s="42"/>
      <c r="B37" s="42"/>
      <c r="C37" s="42"/>
      <c r="D37" s="44"/>
      <c r="E37" s="23"/>
      <c r="F37" s="5"/>
      <c r="G37" s="34"/>
      <c r="H37" s="34"/>
      <c r="I37" s="5"/>
      <c r="J37" s="34"/>
      <c r="K37" s="143"/>
    </row>
    <row r="38" spans="1:11" s="27" customFormat="1" ht="12" customHeight="1" x14ac:dyDescent="0.15">
      <c r="A38" s="42"/>
      <c r="B38" s="42"/>
      <c r="C38" s="42"/>
      <c r="D38" s="44"/>
      <c r="E38" s="23"/>
      <c r="F38" s="5"/>
      <c r="G38" s="34"/>
      <c r="H38" s="34"/>
      <c r="I38" s="5"/>
      <c r="J38" s="34"/>
      <c r="K38" s="144"/>
    </row>
    <row r="39" spans="1:11" s="27" customFormat="1" ht="12" customHeight="1" x14ac:dyDescent="0.15">
      <c r="A39" s="42"/>
      <c r="B39" s="42"/>
      <c r="C39" s="42"/>
      <c r="D39" s="44"/>
      <c r="E39" s="23"/>
      <c r="F39" s="5"/>
      <c r="G39" s="34"/>
      <c r="H39" s="34"/>
      <c r="I39" s="5"/>
      <c r="J39" s="34"/>
      <c r="K39" s="145"/>
    </row>
    <row r="40" spans="1:11" s="27" customFormat="1" ht="12" customHeight="1" x14ac:dyDescent="0.15">
      <c r="A40" s="42"/>
      <c r="B40" s="42"/>
      <c r="C40" s="42"/>
      <c r="D40" s="44"/>
      <c r="E40" s="23"/>
      <c r="F40" s="5"/>
      <c r="G40" s="34"/>
      <c r="H40" s="34"/>
      <c r="I40" s="5"/>
      <c r="J40" s="34"/>
      <c r="K40" s="145"/>
    </row>
    <row r="41" spans="1:11" s="27" customFormat="1" ht="12" customHeight="1" x14ac:dyDescent="0.15">
      <c r="A41" s="43"/>
      <c r="B41" s="43"/>
      <c r="C41" s="43"/>
      <c r="D41" s="40"/>
      <c r="E41" s="46"/>
      <c r="F41" s="7"/>
      <c r="G41" s="35"/>
      <c r="H41" s="35"/>
      <c r="I41" s="7"/>
      <c r="J41" s="35"/>
      <c r="K41" s="146"/>
    </row>
    <row r="42" spans="1:11" s="27" customFormat="1" ht="12" customHeight="1" x14ac:dyDescent="0.15">
      <c r="A42" s="9" t="s">
        <v>5</v>
      </c>
      <c r="B42" s="9"/>
      <c r="C42" s="10" t="s">
        <v>2</v>
      </c>
      <c r="D42" s="10"/>
      <c r="E42" s="10"/>
      <c r="F42" s="11"/>
      <c r="G42" s="12" t="s">
        <v>154</v>
      </c>
      <c r="H42" s="12"/>
      <c r="I42" s="11"/>
      <c r="J42" s="12"/>
      <c r="K42" s="12" t="s">
        <v>148</v>
      </c>
    </row>
    <row r="43" spans="1:11" s="9" customFormat="1" ht="12" customHeight="1" x14ac:dyDescent="0.15">
      <c r="A43" s="301" t="s">
        <v>6</v>
      </c>
      <c r="B43" s="301" t="s">
        <v>7</v>
      </c>
      <c r="C43" s="301" t="s">
        <v>8</v>
      </c>
      <c r="D43" s="301" t="s">
        <v>9</v>
      </c>
      <c r="E43" s="135" t="s">
        <v>141</v>
      </c>
      <c r="F43" s="297" t="s">
        <v>10</v>
      </c>
      <c r="G43" s="298"/>
      <c r="H43" s="135" t="s">
        <v>143</v>
      </c>
      <c r="I43" s="297" t="s">
        <v>10</v>
      </c>
      <c r="J43" s="298"/>
      <c r="K43" s="141" t="s">
        <v>147</v>
      </c>
    </row>
    <row r="44" spans="1:11" s="9" customFormat="1" ht="12" customHeight="1" x14ac:dyDescent="0.15">
      <c r="A44" s="309"/>
      <c r="B44" s="309"/>
      <c r="C44" s="309"/>
      <c r="D44" s="309"/>
      <c r="E44" s="135" t="s">
        <v>142</v>
      </c>
      <c r="F44" s="299"/>
      <c r="G44" s="300"/>
      <c r="H44" s="135" t="s">
        <v>144</v>
      </c>
      <c r="I44" s="299"/>
      <c r="J44" s="300"/>
      <c r="K44" s="111" t="s">
        <v>149</v>
      </c>
    </row>
    <row r="45" spans="1:11" s="16" customFormat="1" ht="12" customHeight="1" x14ac:dyDescent="0.15">
      <c r="A45" s="307" t="s">
        <v>1</v>
      </c>
      <c r="B45" s="32"/>
      <c r="C45" s="88"/>
      <c r="D45" s="45"/>
      <c r="E45" s="136">
        <v>0</v>
      </c>
      <c r="F45" s="32"/>
      <c r="G45" s="36"/>
      <c r="H45" s="186">
        <v>0</v>
      </c>
      <c r="I45" s="6"/>
      <c r="J45" s="36"/>
      <c r="K45" s="320">
        <f>H46-E46</f>
        <v>100468.61899999995</v>
      </c>
    </row>
    <row r="46" spans="1:11" s="16" customFormat="1" ht="12" customHeight="1" x14ac:dyDescent="0.15">
      <c r="A46" s="310"/>
      <c r="B46" s="8"/>
      <c r="C46" s="89"/>
      <c r="D46" s="114"/>
      <c r="E46" s="151">
        <f>G46/1000</f>
        <v>3406360</v>
      </c>
      <c r="F46" s="7"/>
      <c r="G46" s="55">
        <f>G48+G105</f>
        <v>3406360000</v>
      </c>
      <c r="H46" s="187">
        <f>J46/1000</f>
        <v>3506828.6189999999</v>
      </c>
      <c r="I46" s="7"/>
      <c r="J46" s="55">
        <f>+J48+J105</f>
        <v>3506828619</v>
      </c>
      <c r="K46" s="321"/>
    </row>
    <row r="47" spans="1:11" s="16" customFormat="1" ht="12" customHeight="1" x14ac:dyDescent="0.15">
      <c r="A47" s="307" t="s">
        <v>73</v>
      </c>
      <c r="B47" s="32"/>
      <c r="C47" s="39"/>
      <c r="D47" s="113"/>
      <c r="E47" s="184">
        <v>0</v>
      </c>
      <c r="F47" s="6"/>
      <c r="G47" s="36"/>
      <c r="H47" s="186">
        <v>0</v>
      </c>
      <c r="I47" s="6"/>
      <c r="J47" s="36"/>
      <c r="K47" s="320">
        <f>H48-E48</f>
        <v>65025.776000000071</v>
      </c>
    </row>
    <row r="48" spans="1:11" s="16" customFormat="1" ht="12" customHeight="1" x14ac:dyDescent="0.15">
      <c r="A48" s="310"/>
      <c r="B48" s="8"/>
      <c r="C48" s="40"/>
      <c r="D48" s="114"/>
      <c r="E48" s="151">
        <f>G48/1000</f>
        <v>2785656.4479999999</v>
      </c>
      <c r="F48" s="7"/>
      <c r="G48" s="55">
        <f>G50+G92</f>
        <v>2785656448</v>
      </c>
      <c r="H48" s="187">
        <f>J48/1000</f>
        <v>2850682.2239999999</v>
      </c>
      <c r="I48" s="7"/>
      <c r="J48" s="55">
        <f>J50+J92</f>
        <v>2850682224</v>
      </c>
      <c r="K48" s="321"/>
    </row>
    <row r="49" spans="1:11" s="16" customFormat="1" ht="12" customHeight="1" x14ac:dyDescent="0.15">
      <c r="A49" s="42"/>
      <c r="B49" s="307" t="s">
        <v>74</v>
      </c>
      <c r="C49" s="39"/>
      <c r="D49" s="113"/>
      <c r="E49" s="185">
        <v>0</v>
      </c>
      <c r="F49" s="5"/>
      <c r="G49" s="37"/>
      <c r="H49" s="186">
        <v>0</v>
      </c>
      <c r="I49" s="5"/>
      <c r="J49" s="37"/>
      <c r="K49" s="320">
        <f>H50-E50</f>
        <v>66732.948000000324</v>
      </c>
    </row>
    <row r="50" spans="1:11" s="16" customFormat="1" ht="12" customHeight="1" x14ac:dyDescent="0.15">
      <c r="A50" s="42"/>
      <c r="B50" s="310"/>
      <c r="C50" s="40"/>
      <c r="D50" s="114"/>
      <c r="E50" s="183">
        <f>G50/1000</f>
        <v>2766202.4479999999</v>
      </c>
      <c r="F50" s="7"/>
      <c r="G50" s="55">
        <f>G61+G71+G80+G83+G87</f>
        <v>2766202448</v>
      </c>
      <c r="H50" s="187">
        <f>J50/1000</f>
        <v>2832935.3960000002</v>
      </c>
      <c r="I50" s="152"/>
      <c r="J50" s="153">
        <f>J61+J71+J80+J83+J87</f>
        <v>2832935396</v>
      </c>
      <c r="K50" s="321"/>
    </row>
    <row r="51" spans="1:11" s="16" customFormat="1" ht="12" customHeight="1" x14ac:dyDescent="0.15">
      <c r="A51" s="47"/>
      <c r="B51" s="47"/>
      <c r="C51" s="303" t="s">
        <v>75</v>
      </c>
      <c r="D51" s="303" t="s">
        <v>75</v>
      </c>
      <c r="E51" s="314">
        <f>G61/1000</f>
        <v>2340400.36</v>
      </c>
      <c r="F51" s="23" t="s">
        <v>80</v>
      </c>
      <c r="G51" s="15">
        <v>2216000</v>
      </c>
      <c r="H51" s="314">
        <f>J61/1000</f>
        <v>2426048.6179999998</v>
      </c>
      <c r="I51" s="154" t="s">
        <v>80</v>
      </c>
      <c r="J51" s="53">
        <v>2216000</v>
      </c>
      <c r="K51" s="337">
        <f>H51-E51</f>
        <v>85648.257999999914</v>
      </c>
    </row>
    <row r="52" spans="1:11" s="16" customFormat="1" ht="12" customHeight="1" x14ac:dyDescent="0.15">
      <c r="A52" s="47"/>
      <c r="B52" s="47"/>
      <c r="C52" s="304"/>
      <c r="D52" s="304"/>
      <c r="E52" s="315"/>
      <c r="F52" s="23"/>
      <c r="G52" s="15">
        <v>25124000</v>
      </c>
      <c r="H52" s="315"/>
      <c r="I52" s="154"/>
      <c r="J52" s="53">
        <v>25124000</v>
      </c>
      <c r="K52" s="338"/>
    </row>
    <row r="53" spans="1:11" s="16" customFormat="1" ht="12" customHeight="1" x14ac:dyDescent="0.15">
      <c r="A53" s="47"/>
      <c r="B53" s="47"/>
      <c r="C53" s="304"/>
      <c r="D53" s="304"/>
      <c r="E53" s="315"/>
      <c r="F53" s="23" t="s">
        <v>87</v>
      </c>
      <c r="G53" s="15">
        <v>12834000</v>
      </c>
      <c r="H53" s="315"/>
      <c r="I53" s="155" t="s">
        <v>87</v>
      </c>
      <c r="J53" s="53">
        <v>12834000</v>
      </c>
      <c r="K53" s="338"/>
    </row>
    <row r="54" spans="1:11" s="16" customFormat="1" ht="12" customHeight="1" x14ac:dyDescent="0.15">
      <c r="A54" s="47"/>
      <c r="B54" s="47"/>
      <c r="C54" s="304"/>
      <c r="D54" s="304"/>
      <c r="E54" s="315"/>
      <c r="F54" s="23"/>
      <c r="G54" s="15">
        <v>13296000</v>
      </c>
      <c r="H54" s="315"/>
      <c r="I54" s="155"/>
      <c r="J54" s="53">
        <v>13296000</v>
      </c>
      <c r="K54" s="338"/>
    </row>
    <row r="55" spans="1:11" s="16" customFormat="1" ht="12" customHeight="1" x14ac:dyDescent="0.15">
      <c r="A55" s="47"/>
      <c r="B55" s="47"/>
      <c r="C55" s="304"/>
      <c r="D55" s="304"/>
      <c r="E55" s="315"/>
      <c r="F55" s="5" t="s">
        <v>112</v>
      </c>
      <c r="G55" s="15">
        <v>2257680000</v>
      </c>
      <c r="H55" s="315"/>
      <c r="I55" s="148" t="s">
        <v>112</v>
      </c>
      <c r="J55" s="53">
        <v>2363859018</v>
      </c>
      <c r="K55" s="338"/>
    </row>
    <row r="56" spans="1:11" s="16" customFormat="1" ht="12" customHeight="1" x14ac:dyDescent="0.15">
      <c r="A56" s="47"/>
      <c r="B56" s="47"/>
      <c r="C56" s="304"/>
      <c r="D56" s="304"/>
      <c r="E56" s="315"/>
      <c r="F56" s="5" t="s">
        <v>113</v>
      </c>
      <c r="G56" s="15">
        <v>18600000</v>
      </c>
      <c r="H56" s="315"/>
      <c r="I56" s="52" t="s">
        <v>113</v>
      </c>
      <c r="J56" s="53">
        <v>0</v>
      </c>
      <c r="K56" s="338"/>
    </row>
    <row r="57" spans="1:11" s="16" customFormat="1" ht="12" customHeight="1" x14ac:dyDescent="0.15">
      <c r="A57" s="47"/>
      <c r="B57" s="47"/>
      <c r="C57" s="304"/>
      <c r="D57" s="304"/>
      <c r="E57" s="315"/>
      <c r="F57" s="5" t="s">
        <v>114</v>
      </c>
      <c r="G57" s="15">
        <v>6085920</v>
      </c>
      <c r="H57" s="315"/>
      <c r="I57" s="52" t="s">
        <v>114</v>
      </c>
      <c r="J57" s="53">
        <v>8719600</v>
      </c>
      <c r="K57" s="338"/>
    </row>
    <row r="58" spans="1:11" s="16" customFormat="1" ht="12" customHeight="1" x14ac:dyDescent="0.15">
      <c r="A58" s="47"/>
      <c r="B58" s="47"/>
      <c r="C58" s="304"/>
      <c r="D58" s="304"/>
      <c r="E58" s="315"/>
      <c r="F58" s="5"/>
      <c r="G58" s="15">
        <v>4564440</v>
      </c>
      <c r="H58" s="315"/>
      <c r="I58" s="52"/>
      <c r="J58" s="53"/>
      <c r="K58" s="338"/>
    </row>
    <row r="59" spans="1:11" s="16" customFormat="1" ht="12" customHeight="1" x14ac:dyDescent="0.15">
      <c r="A59" s="47"/>
      <c r="B59" s="47"/>
      <c r="C59" s="304"/>
      <c r="D59" s="304"/>
      <c r="E59" s="315"/>
      <c r="F59" s="130"/>
      <c r="G59" s="96"/>
      <c r="H59" s="315"/>
      <c r="I59" s="156"/>
      <c r="J59" s="157"/>
      <c r="K59" s="338"/>
    </row>
    <row r="60" spans="1:11" s="16" customFormat="1" ht="12" customHeight="1" x14ac:dyDescent="0.15">
      <c r="A60" s="47"/>
      <c r="B60" s="47"/>
      <c r="C60" s="304"/>
      <c r="D60" s="304"/>
      <c r="E60" s="315"/>
      <c r="F60" s="5"/>
      <c r="G60" s="15"/>
      <c r="H60" s="315"/>
      <c r="I60" s="52"/>
      <c r="J60" s="53"/>
      <c r="K60" s="338"/>
    </row>
    <row r="61" spans="1:11" s="16" customFormat="1" ht="12" customHeight="1" x14ac:dyDescent="0.15">
      <c r="A61" s="47"/>
      <c r="B61" s="47"/>
      <c r="C61" s="305"/>
      <c r="D61" s="305"/>
      <c r="E61" s="316"/>
      <c r="F61" s="46"/>
      <c r="G61" s="51">
        <f>SUM(G51:G58)</f>
        <v>2340400360</v>
      </c>
      <c r="H61" s="316"/>
      <c r="I61" s="158"/>
      <c r="J61" s="159">
        <f>SUM(J51:J58)</f>
        <v>2426048618</v>
      </c>
      <c r="K61" s="339"/>
    </row>
    <row r="62" spans="1:11" s="16" customFormat="1" ht="12" customHeight="1" x14ac:dyDescent="0.15">
      <c r="A62" s="47"/>
      <c r="B62" s="47"/>
      <c r="C62" s="326" t="s">
        <v>76</v>
      </c>
      <c r="D62" s="326" t="s">
        <v>76</v>
      </c>
      <c r="E62" s="311">
        <f>G71/1000</f>
        <v>17881.46</v>
      </c>
      <c r="F62" s="23" t="s">
        <v>79</v>
      </c>
      <c r="G62" s="15">
        <v>960000</v>
      </c>
      <c r="H62" s="314">
        <f>J71/1000</f>
        <v>12442.83</v>
      </c>
      <c r="I62" s="154" t="s">
        <v>79</v>
      </c>
      <c r="J62" s="53">
        <v>960000</v>
      </c>
      <c r="K62" s="335">
        <f>H62-E62</f>
        <v>-5438.6299999999992</v>
      </c>
    </row>
    <row r="63" spans="1:11" s="16" customFormat="1" ht="12" customHeight="1" x14ac:dyDescent="0.15">
      <c r="A63" s="47"/>
      <c r="B63" s="47"/>
      <c r="C63" s="327"/>
      <c r="D63" s="327"/>
      <c r="E63" s="312"/>
      <c r="F63" s="23" t="s">
        <v>81</v>
      </c>
      <c r="G63" s="15">
        <v>2740800</v>
      </c>
      <c r="H63" s="315"/>
      <c r="I63" s="154" t="s">
        <v>81</v>
      </c>
      <c r="J63" s="53">
        <v>2740800</v>
      </c>
      <c r="K63" s="327"/>
    </row>
    <row r="64" spans="1:11" s="16" customFormat="1" ht="12" customHeight="1" x14ac:dyDescent="0.15">
      <c r="A64" s="47"/>
      <c r="B64" s="47"/>
      <c r="C64" s="327"/>
      <c r="D64" s="327"/>
      <c r="E64" s="312"/>
      <c r="F64" s="23"/>
      <c r="G64" s="15">
        <v>2613000</v>
      </c>
      <c r="H64" s="315"/>
      <c r="I64" s="154"/>
      <c r="J64" s="53">
        <v>2613000</v>
      </c>
      <c r="K64" s="327"/>
    </row>
    <row r="65" spans="1:11" s="16" customFormat="1" ht="12" customHeight="1" x14ac:dyDescent="0.15">
      <c r="A65" s="47"/>
      <c r="B65" s="47"/>
      <c r="C65" s="327"/>
      <c r="D65" s="327"/>
      <c r="E65" s="312"/>
      <c r="F65" s="23" t="s">
        <v>82</v>
      </c>
      <c r="G65" s="15">
        <v>2400000</v>
      </c>
      <c r="H65" s="315"/>
      <c r="I65" s="154" t="s">
        <v>82</v>
      </c>
      <c r="J65" s="53">
        <v>2400000</v>
      </c>
      <c r="K65" s="327"/>
    </row>
    <row r="66" spans="1:11" s="16" customFormat="1" ht="12" customHeight="1" x14ac:dyDescent="0.15">
      <c r="A66" s="47"/>
      <c r="B66" s="47"/>
      <c r="C66" s="327"/>
      <c r="D66" s="327"/>
      <c r="E66" s="312"/>
      <c r="F66" s="23" t="s">
        <v>83</v>
      </c>
      <c r="G66" s="15">
        <v>2211500</v>
      </c>
      <c r="H66" s="315"/>
      <c r="I66" s="154" t="s">
        <v>83</v>
      </c>
      <c r="J66" s="53">
        <v>2211500</v>
      </c>
      <c r="K66" s="327"/>
    </row>
    <row r="67" spans="1:11" s="16" customFormat="1" ht="12" customHeight="1" x14ac:dyDescent="0.15">
      <c r="A67" s="47"/>
      <c r="B67" s="47"/>
      <c r="C67" s="327"/>
      <c r="D67" s="327"/>
      <c r="E67" s="312"/>
      <c r="F67" s="23" t="s">
        <v>84</v>
      </c>
      <c r="G67" s="15">
        <v>600000</v>
      </c>
      <c r="H67" s="315"/>
      <c r="I67" s="154" t="s">
        <v>84</v>
      </c>
      <c r="J67" s="53">
        <v>600000</v>
      </c>
      <c r="K67" s="327"/>
    </row>
    <row r="68" spans="1:11" s="16" customFormat="1" ht="12" customHeight="1" x14ac:dyDescent="0.15">
      <c r="A68" s="47"/>
      <c r="B68" s="47"/>
      <c r="C68" s="327"/>
      <c r="D68" s="327"/>
      <c r="E68" s="312"/>
      <c r="F68" s="23" t="s">
        <v>85</v>
      </c>
      <c r="G68" s="15">
        <v>600000</v>
      </c>
      <c r="H68" s="315"/>
      <c r="I68" s="154" t="s">
        <v>85</v>
      </c>
      <c r="J68" s="53">
        <v>600000</v>
      </c>
      <c r="K68" s="327"/>
    </row>
    <row r="69" spans="1:11" s="16" customFormat="1" ht="12" customHeight="1" x14ac:dyDescent="0.15">
      <c r="A69" s="47"/>
      <c r="B69" s="47"/>
      <c r="C69" s="327"/>
      <c r="D69" s="327"/>
      <c r="E69" s="312"/>
      <c r="F69" s="5" t="s">
        <v>86</v>
      </c>
      <c r="G69" s="15">
        <v>5756160</v>
      </c>
      <c r="H69" s="315"/>
      <c r="I69" s="148" t="s">
        <v>86</v>
      </c>
      <c r="J69" s="53">
        <v>317530</v>
      </c>
      <c r="K69" s="327"/>
    </row>
    <row r="70" spans="1:11" s="16" customFormat="1" ht="12" customHeight="1" x14ac:dyDescent="0.15">
      <c r="A70" s="47"/>
      <c r="B70" s="47"/>
      <c r="C70" s="327"/>
      <c r="D70" s="327"/>
      <c r="E70" s="312"/>
      <c r="F70" s="5"/>
      <c r="G70" s="15"/>
      <c r="H70" s="315"/>
      <c r="I70" s="148"/>
      <c r="J70" s="53"/>
      <c r="K70" s="327"/>
    </row>
    <row r="71" spans="1:11" s="16" customFormat="1" ht="12" customHeight="1" x14ac:dyDescent="0.15">
      <c r="A71" s="47"/>
      <c r="B71" s="47"/>
      <c r="C71" s="328"/>
      <c r="D71" s="328"/>
      <c r="E71" s="313"/>
      <c r="F71" s="7"/>
      <c r="G71" s="51">
        <f>SUM(G62:G69)</f>
        <v>17881460</v>
      </c>
      <c r="H71" s="316"/>
      <c r="I71" s="152"/>
      <c r="J71" s="159">
        <f>SUM(J62:J69)</f>
        <v>12442830</v>
      </c>
      <c r="K71" s="328"/>
    </row>
    <row r="72" spans="1:11" s="16" customFormat="1" ht="12" customHeight="1" x14ac:dyDescent="0.15">
      <c r="A72" s="47"/>
      <c r="B72" s="47"/>
      <c r="C72" s="329" t="s">
        <v>77</v>
      </c>
      <c r="D72" s="329" t="s">
        <v>77</v>
      </c>
      <c r="E72" s="311">
        <f>G80/1000</f>
        <v>213778.348</v>
      </c>
      <c r="F72" s="5" t="s">
        <v>89</v>
      </c>
      <c r="G72" s="15"/>
      <c r="H72" s="314">
        <f>J80/1000</f>
        <v>192460.21299999999</v>
      </c>
      <c r="I72" s="148" t="s">
        <v>89</v>
      </c>
      <c r="J72" s="53"/>
      <c r="K72" s="48"/>
    </row>
    <row r="73" spans="1:11" s="16" customFormat="1" ht="12" customHeight="1" x14ac:dyDescent="0.15">
      <c r="A73" s="47"/>
      <c r="B73" s="47"/>
      <c r="C73" s="330"/>
      <c r="D73" s="330"/>
      <c r="E73" s="312"/>
      <c r="F73" s="5" t="s">
        <v>90</v>
      </c>
      <c r="G73" s="15">
        <v>2049850</v>
      </c>
      <c r="H73" s="315"/>
      <c r="I73" s="148" t="s">
        <v>90</v>
      </c>
      <c r="J73" s="53">
        <f>2219600-90000</f>
        <v>2129600</v>
      </c>
      <c r="K73" s="48"/>
    </row>
    <row r="74" spans="1:11" s="16" customFormat="1" ht="12" customHeight="1" x14ac:dyDescent="0.15">
      <c r="A74" s="47"/>
      <c r="B74" s="47"/>
      <c r="C74" s="330"/>
      <c r="D74" s="330"/>
      <c r="E74" s="312"/>
      <c r="F74" s="5" t="s">
        <v>91</v>
      </c>
      <c r="G74" s="15">
        <v>2951790</v>
      </c>
      <c r="H74" s="315"/>
      <c r="I74" s="148" t="s">
        <v>91</v>
      </c>
      <c r="J74" s="53">
        <f>2552280-90000-22530</f>
        <v>2439750</v>
      </c>
      <c r="K74" s="48"/>
    </row>
    <row r="75" spans="1:11" s="16" customFormat="1" ht="12" customHeight="1" x14ac:dyDescent="0.15">
      <c r="A75" s="47"/>
      <c r="B75" s="47"/>
      <c r="C75" s="330"/>
      <c r="D75" s="330"/>
      <c r="E75" s="312"/>
      <c r="F75" s="5" t="s">
        <v>92</v>
      </c>
      <c r="G75" s="15">
        <v>1016730</v>
      </c>
      <c r="H75" s="315"/>
      <c r="I75" s="148" t="s">
        <v>92</v>
      </c>
      <c r="J75" s="53">
        <f>1474700-90000</f>
        <v>1384700</v>
      </c>
      <c r="K75" s="188">
        <f>H72-E72</f>
        <v>-21318.135000000009</v>
      </c>
    </row>
    <row r="76" spans="1:11" s="16" customFormat="1" ht="12" customHeight="1" x14ac:dyDescent="0.15">
      <c r="A76" s="47"/>
      <c r="B76" s="47"/>
      <c r="C76" s="330"/>
      <c r="D76" s="330"/>
      <c r="E76" s="312"/>
      <c r="F76" s="5" t="s">
        <v>93</v>
      </c>
      <c r="G76" s="15">
        <v>3214170</v>
      </c>
      <c r="H76" s="315"/>
      <c r="I76" s="148" t="s">
        <v>93</v>
      </c>
      <c r="J76" s="53">
        <v>411020</v>
      </c>
      <c r="K76" s="48"/>
    </row>
    <row r="77" spans="1:11" s="16" customFormat="1" ht="12" customHeight="1" x14ac:dyDescent="0.15">
      <c r="A77" s="47"/>
      <c r="B77" s="47"/>
      <c r="C77" s="330"/>
      <c r="D77" s="330"/>
      <c r="E77" s="312"/>
      <c r="F77" s="5" t="s">
        <v>122</v>
      </c>
      <c r="G77" s="15">
        <v>204545808</v>
      </c>
      <c r="H77" s="315"/>
      <c r="I77" s="148" t="s">
        <v>122</v>
      </c>
      <c r="J77" s="53">
        <v>186095143</v>
      </c>
      <c r="K77" s="48"/>
    </row>
    <row r="78" spans="1:11" s="16" customFormat="1" ht="9.75" customHeight="1" x14ac:dyDescent="0.15">
      <c r="A78" s="47"/>
      <c r="B78" s="47"/>
      <c r="C78" s="330"/>
      <c r="D78" s="330"/>
      <c r="E78" s="312"/>
      <c r="F78" s="130"/>
      <c r="G78" s="96"/>
      <c r="H78" s="315"/>
      <c r="I78" s="156"/>
      <c r="J78" s="157"/>
      <c r="K78" s="96"/>
    </row>
    <row r="79" spans="1:11" s="16" customFormat="1" ht="9.75" customHeight="1" x14ac:dyDescent="0.15">
      <c r="A79" s="47"/>
      <c r="B79" s="47"/>
      <c r="C79" s="330"/>
      <c r="D79" s="330"/>
      <c r="E79" s="312"/>
      <c r="F79" s="130"/>
      <c r="G79" s="96"/>
      <c r="H79" s="315"/>
      <c r="I79" s="156"/>
      <c r="J79" s="157"/>
      <c r="K79" s="96"/>
    </row>
    <row r="80" spans="1:11" s="16" customFormat="1" ht="12" customHeight="1" x14ac:dyDescent="0.15">
      <c r="A80" s="47"/>
      <c r="B80" s="47"/>
      <c r="C80" s="331"/>
      <c r="D80" s="331"/>
      <c r="E80" s="313"/>
      <c r="F80" s="7"/>
      <c r="G80" s="51">
        <f>SUM(G73:G77)</f>
        <v>213778348</v>
      </c>
      <c r="H80" s="316"/>
      <c r="I80" s="152"/>
      <c r="J80" s="159">
        <f>SUM(J73:J77)</f>
        <v>192460213</v>
      </c>
      <c r="K80" s="50"/>
    </row>
    <row r="81" spans="1:11" s="16" customFormat="1" ht="12" customHeight="1" x14ac:dyDescent="0.15">
      <c r="A81" s="47"/>
      <c r="B81" s="47"/>
      <c r="C81" s="326" t="s">
        <v>88</v>
      </c>
      <c r="D81" s="326" t="s">
        <v>88</v>
      </c>
      <c r="E81" s="311">
        <f>G83/1000</f>
        <v>193606.28</v>
      </c>
      <c r="F81" s="6" t="s">
        <v>94</v>
      </c>
      <c r="G81" s="14">
        <v>5466280</v>
      </c>
      <c r="H81" s="314">
        <f>J83/1000</f>
        <v>201403.73499999999</v>
      </c>
      <c r="I81" s="160" t="s">
        <v>94</v>
      </c>
      <c r="J81" s="150">
        <v>5466260</v>
      </c>
      <c r="K81" s="332">
        <v>7797</v>
      </c>
    </row>
    <row r="82" spans="1:11" s="16" customFormat="1" ht="12" customHeight="1" x14ac:dyDescent="0.15">
      <c r="A82" s="47"/>
      <c r="B82" s="47"/>
      <c r="C82" s="327"/>
      <c r="D82" s="327"/>
      <c r="E82" s="312"/>
      <c r="F82" s="5" t="s">
        <v>123</v>
      </c>
      <c r="G82" s="15">
        <v>188140000</v>
      </c>
      <c r="H82" s="315"/>
      <c r="I82" s="148" t="s">
        <v>123</v>
      </c>
      <c r="J82" s="53">
        <f>200397763-4460288</f>
        <v>195937475</v>
      </c>
      <c r="K82" s="333"/>
    </row>
    <row r="83" spans="1:11" s="16" customFormat="1" ht="12" customHeight="1" x14ac:dyDescent="0.15">
      <c r="A83" s="47"/>
      <c r="B83" s="47"/>
      <c r="C83" s="328"/>
      <c r="D83" s="328"/>
      <c r="E83" s="313"/>
      <c r="F83" s="7"/>
      <c r="G83" s="51">
        <f>G81+G82</f>
        <v>193606280</v>
      </c>
      <c r="H83" s="316"/>
      <c r="I83" s="152"/>
      <c r="J83" s="159">
        <f>J81+J82</f>
        <v>201403735</v>
      </c>
      <c r="K83" s="334"/>
    </row>
    <row r="84" spans="1:11" s="16" customFormat="1" ht="12" customHeight="1" x14ac:dyDescent="0.15">
      <c r="A84" s="47"/>
      <c r="B84" s="47"/>
      <c r="C84" s="329" t="s">
        <v>78</v>
      </c>
      <c r="D84" s="329" t="s">
        <v>78</v>
      </c>
      <c r="E84" s="311">
        <f>G87/1000</f>
        <v>536</v>
      </c>
      <c r="F84" s="5" t="s">
        <v>95</v>
      </c>
      <c r="G84" s="14">
        <v>360000</v>
      </c>
      <c r="H84" s="314">
        <f>J87/1000</f>
        <v>580</v>
      </c>
      <c r="I84" s="148" t="s">
        <v>95</v>
      </c>
      <c r="J84" s="150">
        <v>120000</v>
      </c>
      <c r="K84" s="335">
        <f>H84-E84</f>
        <v>44</v>
      </c>
    </row>
    <row r="85" spans="1:11" s="16" customFormat="1" ht="12" customHeight="1" x14ac:dyDescent="0.15">
      <c r="A85" s="47"/>
      <c r="B85" s="47"/>
      <c r="C85" s="330"/>
      <c r="D85" s="330"/>
      <c r="E85" s="312"/>
      <c r="F85" s="5" t="s">
        <v>96</v>
      </c>
      <c r="G85" s="15">
        <v>176000</v>
      </c>
      <c r="H85" s="315"/>
      <c r="I85" s="148" t="s">
        <v>96</v>
      </c>
      <c r="J85" s="53">
        <v>160000</v>
      </c>
      <c r="K85" s="336"/>
    </row>
    <row r="86" spans="1:11" s="16" customFormat="1" ht="12" customHeight="1" x14ac:dyDescent="0.15">
      <c r="A86" s="13"/>
      <c r="B86" s="47"/>
      <c r="C86" s="330"/>
      <c r="D86" s="330"/>
      <c r="E86" s="312"/>
      <c r="F86" s="5"/>
      <c r="G86" s="96"/>
      <c r="H86" s="315"/>
      <c r="I86" s="148" t="s">
        <v>156</v>
      </c>
      <c r="J86" s="157">
        <v>300000</v>
      </c>
      <c r="K86" s="336"/>
    </row>
    <row r="87" spans="1:11" s="16" customFormat="1" ht="12" customHeight="1" x14ac:dyDescent="0.15">
      <c r="A87" s="102"/>
      <c r="B87" s="49"/>
      <c r="C87" s="331"/>
      <c r="D87" s="331"/>
      <c r="E87" s="313"/>
      <c r="F87" s="7"/>
      <c r="G87" s="51">
        <f>G85+G84</f>
        <v>536000</v>
      </c>
      <c r="H87" s="316"/>
      <c r="I87" s="152"/>
      <c r="J87" s="159">
        <f>SUM(J84:J86)</f>
        <v>580000</v>
      </c>
      <c r="K87" s="336"/>
    </row>
    <row r="88" spans="1:11" s="16" customFormat="1" ht="12" customHeight="1" x14ac:dyDescent="0.15">
      <c r="A88" s="9" t="s">
        <v>5</v>
      </c>
      <c r="B88" s="8"/>
      <c r="C88" s="92"/>
      <c r="D88" s="92"/>
      <c r="E88" s="92"/>
      <c r="F88" s="8"/>
      <c r="G88" s="12" t="s">
        <v>154</v>
      </c>
      <c r="H88" s="12"/>
      <c r="I88" s="161"/>
      <c r="J88" s="162" t="s">
        <v>154</v>
      </c>
      <c r="K88" s="48"/>
    </row>
    <row r="89" spans="1:11" s="9" customFormat="1" ht="12" customHeight="1" x14ac:dyDescent="0.15">
      <c r="A89" s="301" t="s">
        <v>6</v>
      </c>
      <c r="B89" s="301" t="s">
        <v>7</v>
      </c>
      <c r="C89" s="301" t="s">
        <v>8</v>
      </c>
      <c r="D89" s="301" t="s">
        <v>9</v>
      </c>
      <c r="E89" s="135" t="s">
        <v>141</v>
      </c>
      <c r="F89" s="297" t="s">
        <v>10</v>
      </c>
      <c r="G89" s="298"/>
      <c r="H89" s="135" t="s">
        <v>143</v>
      </c>
      <c r="I89" s="293" t="s">
        <v>10</v>
      </c>
      <c r="J89" s="294"/>
      <c r="K89" s="141" t="s">
        <v>147</v>
      </c>
    </row>
    <row r="90" spans="1:11" s="9" customFormat="1" ht="12" customHeight="1" x14ac:dyDescent="0.15">
      <c r="A90" s="309"/>
      <c r="B90" s="309"/>
      <c r="C90" s="309"/>
      <c r="D90" s="302"/>
      <c r="E90" s="147" t="s">
        <v>142</v>
      </c>
      <c r="F90" s="299"/>
      <c r="G90" s="300"/>
      <c r="H90" s="147" t="s">
        <v>144</v>
      </c>
      <c r="I90" s="295"/>
      <c r="J90" s="296"/>
      <c r="K90" s="111" t="s">
        <v>149</v>
      </c>
    </row>
    <row r="91" spans="1:11" s="16" customFormat="1" ht="12" customHeight="1" x14ac:dyDescent="0.15">
      <c r="A91" s="93"/>
      <c r="B91" s="307" t="s">
        <v>116</v>
      </c>
      <c r="C91" s="94"/>
      <c r="D91" s="45"/>
      <c r="E91" s="314">
        <f>G92/1000</f>
        <v>19454</v>
      </c>
      <c r="F91" s="6"/>
      <c r="G91" s="37"/>
      <c r="H91" s="314">
        <f>J92/1000</f>
        <v>17746.828000000001</v>
      </c>
      <c r="I91" s="160"/>
      <c r="J91" s="163"/>
      <c r="K91" s="335">
        <f>H91-E91</f>
        <v>-1707.1719999999987</v>
      </c>
    </row>
    <row r="92" spans="1:11" s="16" customFormat="1" ht="12" customHeight="1" x14ac:dyDescent="0.15">
      <c r="A92" s="93"/>
      <c r="B92" s="310"/>
      <c r="C92" s="95"/>
      <c r="D92" s="46"/>
      <c r="E92" s="316"/>
      <c r="F92" s="7"/>
      <c r="G92" s="55">
        <f>G95+G99+G103</f>
        <v>19454000</v>
      </c>
      <c r="H92" s="316"/>
      <c r="I92" s="152"/>
      <c r="J92" s="153">
        <f>J95+J99+J103</f>
        <v>17746828</v>
      </c>
      <c r="K92" s="328"/>
    </row>
    <row r="93" spans="1:11" s="16" customFormat="1" ht="12" customHeight="1" x14ac:dyDescent="0.15">
      <c r="A93" s="47"/>
      <c r="B93" s="47"/>
      <c r="C93" s="303" t="s">
        <v>117</v>
      </c>
      <c r="D93" s="303" t="s">
        <v>117</v>
      </c>
      <c r="E93" s="314">
        <f>G95/1000</f>
        <v>5000</v>
      </c>
      <c r="F93" s="6" t="s">
        <v>159</v>
      </c>
      <c r="G93" s="14">
        <v>5000000</v>
      </c>
      <c r="H93" s="314">
        <f>J95/1000</f>
        <v>4460.2879999999996</v>
      </c>
      <c r="I93" s="160" t="s">
        <v>160</v>
      </c>
      <c r="J93" s="150">
        <v>4460288</v>
      </c>
      <c r="K93" s="335">
        <f>H93-E93</f>
        <v>-539.71200000000044</v>
      </c>
    </row>
    <row r="94" spans="1:11" s="16" customFormat="1" ht="12" customHeight="1" x14ac:dyDescent="0.15">
      <c r="A94" s="47"/>
      <c r="B94" s="47"/>
      <c r="C94" s="304"/>
      <c r="D94" s="304"/>
      <c r="E94" s="315"/>
      <c r="F94" s="23"/>
      <c r="G94" s="15"/>
      <c r="H94" s="315"/>
      <c r="I94" s="154"/>
      <c r="J94" s="53"/>
      <c r="K94" s="327"/>
    </row>
    <row r="95" spans="1:11" s="16" customFormat="1" ht="12" customHeight="1" x14ac:dyDescent="0.15">
      <c r="A95" s="47"/>
      <c r="B95" s="47"/>
      <c r="C95" s="305"/>
      <c r="D95" s="305"/>
      <c r="E95" s="316"/>
      <c r="F95" s="46"/>
      <c r="G95" s="51">
        <f>SUM(G93:G94)</f>
        <v>5000000</v>
      </c>
      <c r="H95" s="316"/>
      <c r="I95" s="164"/>
      <c r="J95" s="159">
        <f>SUM(J93:J94)</f>
        <v>4460288</v>
      </c>
      <c r="K95" s="328"/>
    </row>
    <row r="96" spans="1:11" s="16" customFormat="1" ht="12" customHeight="1" x14ac:dyDescent="0.15">
      <c r="A96" s="47"/>
      <c r="B96" s="47"/>
      <c r="C96" s="303" t="s">
        <v>118</v>
      </c>
      <c r="D96" s="303" t="s">
        <v>118</v>
      </c>
      <c r="E96" s="314">
        <f>G99/1000</f>
        <v>7944</v>
      </c>
      <c r="F96" s="6" t="s">
        <v>161</v>
      </c>
      <c r="G96" s="14">
        <v>6864000</v>
      </c>
      <c r="H96" s="314">
        <f>J99/1000</f>
        <v>7732.91</v>
      </c>
      <c r="I96" s="165" t="s">
        <v>161</v>
      </c>
      <c r="J96" s="150">
        <v>6386160</v>
      </c>
      <c r="K96" s="335">
        <f>H96-E96</f>
        <v>-211.09000000000015</v>
      </c>
    </row>
    <row r="97" spans="1:11" s="16" customFormat="1" ht="12" customHeight="1" x14ac:dyDescent="0.15">
      <c r="A97" s="47"/>
      <c r="B97" s="47"/>
      <c r="C97" s="304"/>
      <c r="D97" s="304"/>
      <c r="E97" s="315"/>
      <c r="F97" s="5" t="s">
        <v>162</v>
      </c>
      <c r="G97" s="15">
        <v>1080000</v>
      </c>
      <c r="H97" s="315"/>
      <c r="I97" s="52" t="s">
        <v>163</v>
      </c>
      <c r="J97" s="53">
        <v>1346750</v>
      </c>
      <c r="K97" s="327"/>
    </row>
    <row r="98" spans="1:11" s="16" customFormat="1" ht="12" customHeight="1" x14ac:dyDescent="0.15">
      <c r="A98" s="47"/>
      <c r="B98" s="47"/>
      <c r="C98" s="304"/>
      <c r="D98" s="304"/>
      <c r="E98" s="315"/>
      <c r="F98" s="5"/>
      <c r="G98" s="96"/>
      <c r="H98" s="315"/>
      <c r="I98" s="52"/>
      <c r="J98" s="157"/>
      <c r="K98" s="327"/>
    </row>
    <row r="99" spans="1:11" s="16" customFormat="1" ht="12" customHeight="1" x14ac:dyDescent="0.15">
      <c r="A99" s="47"/>
      <c r="B99" s="47"/>
      <c r="C99" s="305"/>
      <c r="D99" s="305"/>
      <c r="E99" s="316"/>
      <c r="F99" s="7"/>
      <c r="G99" s="51">
        <f>SUM(G96:G97)</f>
        <v>7944000</v>
      </c>
      <c r="H99" s="316"/>
      <c r="I99" s="161"/>
      <c r="J99" s="159">
        <f>SUM(J96:J97)</f>
        <v>7732910</v>
      </c>
      <c r="K99" s="328"/>
    </row>
    <row r="100" spans="1:11" s="16" customFormat="1" ht="12" customHeight="1" x14ac:dyDescent="0.15">
      <c r="A100" s="47"/>
      <c r="B100" s="47"/>
      <c r="C100" s="303" t="s">
        <v>119</v>
      </c>
      <c r="D100" s="303" t="s">
        <v>119</v>
      </c>
      <c r="E100" s="314">
        <f>G103/1000</f>
        <v>6510</v>
      </c>
      <c r="F100" s="5" t="s">
        <v>120</v>
      </c>
      <c r="G100" s="15">
        <v>4650000</v>
      </c>
      <c r="H100" s="314">
        <f>J103/1000</f>
        <v>5553.63</v>
      </c>
      <c r="I100" s="52" t="s">
        <v>120</v>
      </c>
      <c r="J100" s="53">
        <v>3740000</v>
      </c>
      <c r="K100" s="335">
        <f>H100-E100</f>
        <v>-956.36999999999989</v>
      </c>
    </row>
    <row r="101" spans="1:11" s="16" customFormat="1" ht="12" customHeight="1" x14ac:dyDescent="0.15">
      <c r="A101" s="47"/>
      <c r="B101" s="47"/>
      <c r="C101" s="304"/>
      <c r="D101" s="304"/>
      <c r="E101" s="315"/>
      <c r="F101" s="5" t="s">
        <v>121</v>
      </c>
      <c r="G101" s="15">
        <v>1860000</v>
      </c>
      <c r="H101" s="315"/>
      <c r="I101" s="52" t="s">
        <v>121</v>
      </c>
      <c r="J101" s="53">
        <v>1813630</v>
      </c>
      <c r="K101" s="327"/>
    </row>
    <row r="102" spans="1:11" s="16" customFormat="1" ht="12" customHeight="1" x14ac:dyDescent="0.15">
      <c r="A102" s="47"/>
      <c r="B102" s="47"/>
      <c r="C102" s="304"/>
      <c r="D102" s="304"/>
      <c r="E102" s="315"/>
      <c r="F102" s="130"/>
      <c r="G102" s="96"/>
      <c r="H102" s="315"/>
      <c r="I102" s="156"/>
      <c r="J102" s="157"/>
      <c r="K102" s="327"/>
    </row>
    <row r="103" spans="1:11" s="16" customFormat="1" ht="12" customHeight="1" x14ac:dyDescent="0.15">
      <c r="A103" s="47"/>
      <c r="B103" s="47"/>
      <c r="C103" s="305"/>
      <c r="D103" s="305"/>
      <c r="E103" s="316"/>
      <c r="F103" s="7"/>
      <c r="G103" s="51">
        <f>SUM(G100:G101)</f>
        <v>6510000</v>
      </c>
      <c r="H103" s="316"/>
      <c r="I103" s="161"/>
      <c r="J103" s="159">
        <f>SUM(J100:J101)</f>
        <v>5553630</v>
      </c>
      <c r="K103" s="328"/>
    </row>
    <row r="104" spans="1:11" s="16" customFormat="1" ht="12" customHeight="1" x14ac:dyDescent="0.15">
      <c r="A104" s="307" t="s">
        <v>11</v>
      </c>
      <c r="B104" s="32"/>
      <c r="C104" s="94"/>
      <c r="D104" s="45"/>
      <c r="E104" s="189"/>
      <c r="F104" s="38"/>
      <c r="G104" s="54"/>
      <c r="H104" s="54"/>
      <c r="I104" s="166"/>
      <c r="J104" s="167"/>
      <c r="K104" s="48"/>
    </row>
    <row r="105" spans="1:11" s="16" customFormat="1" ht="12" customHeight="1" x14ac:dyDescent="0.15">
      <c r="A105" s="310"/>
      <c r="B105" s="8"/>
      <c r="C105" s="95"/>
      <c r="D105" s="46"/>
      <c r="E105" s="190"/>
      <c r="F105" s="7"/>
      <c r="G105" s="51">
        <f>G107</f>
        <v>620703552</v>
      </c>
      <c r="H105" s="51"/>
      <c r="I105" s="152"/>
      <c r="J105" s="159">
        <f>J107</f>
        <v>656146395</v>
      </c>
      <c r="K105" s="50"/>
    </row>
    <row r="106" spans="1:11" s="16" customFormat="1" ht="12" customHeight="1" x14ac:dyDescent="0.15">
      <c r="A106" s="307"/>
      <c r="B106" s="307" t="s">
        <v>11</v>
      </c>
      <c r="C106" s="90"/>
      <c r="D106" s="45"/>
      <c r="E106" s="314">
        <f>G107/1000</f>
        <v>620703.55200000003</v>
      </c>
      <c r="F106" s="38"/>
      <c r="G106" s="54"/>
      <c r="H106" s="314">
        <f>J107/1000</f>
        <v>656146.39500000002</v>
      </c>
      <c r="I106" s="166"/>
      <c r="J106" s="167"/>
      <c r="K106" s="340">
        <f>H106-E106</f>
        <v>35442.842999999993</v>
      </c>
    </row>
    <row r="107" spans="1:11" s="16" customFormat="1" ht="12" customHeight="1" x14ac:dyDescent="0.15">
      <c r="A107" s="308"/>
      <c r="B107" s="310"/>
      <c r="C107" s="91"/>
      <c r="D107" s="46"/>
      <c r="E107" s="316"/>
      <c r="F107" s="7"/>
      <c r="G107" s="51">
        <f>G161+G162</f>
        <v>620703552</v>
      </c>
      <c r="H107" s="316"/>
      <c r="I107" s="152"/>
      <c r="J107" s="159">
        <f>J161+J162</f>
        <v>656146395</v>
      </c>
      <c r="K107" s="341"/>
    </row>
    <row r="108" spans="1:11" s="16" customFormat="1" ht="12" customHeight="1" x14ac:dyDescent="0.15">
      <c r="A108" s="308"/>
      <c r="B108" s="307"/>
      <c r="C108" s="303" t="s">
        <v>138</v>
      </c>
      <c r="D108" s="303" t="s">
        <v>138</v>
      </c>
      <c r="E108" s="23"/>
      <c r="F108" s="38" t="s">
        <v>97</v>
      </c>
      <c r="G108" s="54">
        <f>SUM(G109:G110)</f>
        <v>2138400</v>
      </c>
      <c r="H108" s="31"/>
      <c r="I108" s="168" t="s">
        <v>97</v>
      </c>
      <c r="J108" s="167">
        <f>SUM(J109:J110)</f>
        <v>1733400</v>
      </c>
      <c r="K108" s="48"/>
    </row>
    <row r="109" spans="1:11" s="16" customFormat="1" ht="12" customHeight="1" x14ac:dyDescent="0.15">
      <c r="A109" s="308"/>
      <c r="B109" s="308"/>
      <c r="C109" s="304"/>
      <c r="D109" s="304"/>
      <c r="E109" s="23"/>
      <c r="F109" s="5" t="s">
        <v>125</v>
      </c>
      <c r="G109" s="15">
        <v>1980000</v>
      </c>
      <c r="H109" s="15"/>
      <c r="I109" s="148" t="s">
        <v>125</v>
      </c>
      <c r="J109" s="53">
        <v>1575000</v>
      </c>
      <c r="K109" s="48"/>
    </row>
    <row r="110" spans="1:11" s="16" customFormat="1" ht="12" customHeight="1" x14ac:dyDescent="0.15">
      <c r="A110" s="87"/>
      <c r="C110" s="304"/>
      <c r="D110" s="304"/>
      <c r="E110" s="23"/>
      <c r="F110" s="5" t="s">
        <v>126</v>
      </c>
      <c r="G110" s="15">
        <v>158400</v>
      </c>
      <c r="H110" s="15"/>
      <c r="I110" s="148" t="s">
        <v>126</v>
      </c>
      <c r="J110" s="53">
        <v>158400</v>
      </c>
      <c r="K110" s="48"/>
    </row>
    <row r="111" spans="1:11" s="16" customFormat="1" ht="12" customHeight="1" x14ac:dyDescent="0.15">
      <c r="A111" s="47"/>
      <c r="B111" s="47"/>
      <c r="C111" s="304"/>
      <c r="D111" s="304"/>
      <c r="E111" s="101"/>
      <c r="F111" s="130"/>
      <c r="G111" s="96"/>
      <c r="H111" s="96"/>
      <c r="I111" s="156"/>
      <c r="J111" s="157"/>
      <c r="K111" s="48"/>
    </row>
    <row r="112" spans="1:11" s="16" customFormat="1" ht="12" customHeight="1" x14ac:dyDescent="0.15">
      <c r="A112" s="47"/>
      <c r="B112" s="47"/>
      <c r="C112" s="304"/>
      <c r="D112" s="304"/>
      <c r="E112" s="132"/>
      <c r="F112" s="30" t="s">
        <v>98</v>
      </c>
      <c r="G112" s="31">
        <f>SUM(G113:G113)</f>
        <v>1674000</v>
      </c>
      <c r="H112" s="31"/>
      <c r="I112" s="168" t="s">
        <v>98</v>
      </c>
      <c r="J112" s="169">
        <f>SUM(J113:J113)</f>
        <v>434370</v>
      </c>
      <c r="K112" s="48"/>
    </row>
    <row r="113" spans="1:11" s="16" customFormat="1" ht="12" customHeight="1" x14ac:dyDescent="0.15">
      <c r="A113" s="47"/>
      <c r="B113" s="47"/>
      <c r="C113" s="304"/>
      <c r="D113" s="304"/>
      <c r="E113" s="133"/>
      <c r="F113" s="5" t="s">
        <v>124</v>
      </c>
      <c r="G113" s="15">
        <v>1674000</v>
      </c>
      <c r="H113" s="15"/>
      <c r="I113" s="52" t="s">
        <v>124</v>
      </c>
      <c r="J113" s="53">
        <v>434370</v>
      </c>
      <c r="K113" s="48"/>
    </row>
    <row r="114" spans="1:11" s="16" customFormat="1" ht="12" customHeight="1" x14ac:dyDescent="0.15">
      <c r="A114" s="47"/>
      <c r="B114" s="47"/>
      <c r="C114" s="304"/>
      <c r="D114" s="304"/>
      <c r="E114" s="128"/>
      <c r="F114" s="130"/>
      <c r="G114" s="96"/>
      <c r="H114" s="96"/>
      <c r="I114" s="156"/>
      <c r="J114" s="157"/>
      <c r="K114" s="48"/>
    </row>
    <row r="115" spans="1:11" s="16" customFormat="1" ht="12" customHeight="1" x14ac:dyDescent="0.15">
      <c r="A115" s="47"/>
      <c r="B115" s="47"/>
      <c r="C115" s="304"/>
      <c r="D115" s="304"/>
      <c r="E115" s="128"/>
      <c r="F115" s="30" t="s">
        <v>99</v>
      </c>
      <c r="G115" s="31">
        <f>SUM(G116:G122)</f>
        <v>1116000</v>
      </c>
      <c r="H115" s="31"/>
      <c r="I115" s="170" t="s">
        <v>99</v>
      </c>
      <c r="J115" s="169">
        <f>SUM(J116:J122)</f>
        <v>0</v>
      </c>
      <c r="K115" s="48"/>
    </row>
    <row r="116" spans="1:11" s="16" customFormat="1" ht="12" customHeight="1" x14ac:dyDescent="0.15">
      <c r="A116" s="47"/>
      <c r="B116" s="47"/>
      <c r="C116" s="304"/>
      <c r="D116" s="304"/>
      <c r="E116" s="128"/>
      <c r="F116" s="5" t="s">
        <v>12</v>
      </c>
      <c r="G116" s="15">
        <v>100000</v>
      </c>
      <c r="H116" s="15"/>
      <c r="I116" s="52" t="s">
        <v>12</v>
      </c>
      <c r="J116" s="53">
        <v>0</v>
      </c>
      <c r="K116" s="48"/>
    </row>
    <row r="117" spans="1:11" s="16" customFormat="1" ht="12" customHeight="1" x14ac:dyDescent="0.15">
      <c r="A117" s="47"/>
      <c r="B117" s="47"/>
      <c r="C117" s="304"/>
      <c r="D117" s="304"/>
      <c r="E117" s="128"/>
      <c r="F117" s="5" t="s">
        <v>36</v>
      </c>
      <c r="G117" s="15">
        <v>360000</v>
      </c>
      <c r="H117" s="15"/>
      <c r="I117" s="52" t="s">
        <v>36</v>
      </c>
      <c r="J117" s="53">
        <v>0</v>
      </c>
      <c r="K117" s="48"/>
    </row>
    <row r="118" spans="1:11" s="16" customFormat="1" ht="12" customHeight="1" x14ac:dyDescent="0.15">
      <c r="A118" s="47"/>
      <c r="B118" s="47"/>
      <c r="C118" s="304"/>
      <c r="D118" s="304"/>
      <c r="E118" s="128"/>
      <c r="F118" s="5" t="s">
        <v>37</v>
      </c>
      <c r="G118" s="15">
        <v>180000</v>
      </c>
      <c r="H118" s="15"/>
      <c r="I118" s="52" t="s">
        <v>37</v>
      </c>
      <c r="J118" s="53">
        <v>0</v>
      </c>
      <c r="K118" s="48"/>
    </row>
    <row r="119" spans="1:11" s="16" customFormat="1" ht="12" customHeight="1" x14ac:dyDescent="0.15">
      <c r="A119" s="47"/>
      <c r="B119" s="47"/>
      <c r="C119" s="304"/>
      <c r="D119" s="304"/>
      <c r="E119" s="128"/>
      <c r="F119" s="5" t="s">
        <v>38</v>
      </c>
      <c r="G119" s="15">
        <v>96000</v>
      </c>
      <c r="H119" s="15"/>
      <c r="I119" s="52" t="s">
        <v>38</v>
      </c>
      <c r="J119" s="53">
        <v>0</v>
      </c>
      <c r="K119" s="48"/>
    </row>
    <row r="120" spans="1:11" s="16" customFormat="1" ht="12" customHeight="1" x14ac:dyDescent="0.15">
      <c r="A120" s="47"/>
      <c r="B120" s="47"/>
      <c r="C120" s="304"/>
      <c r="D120" s="304"/>
      <c r="E120" s="128"/>
      <c r="F120" s="5" t="s">
        <v>39</v>
      </c>
      <c r="G120" s="15">
        <v>300000</v>
      </c>
      <c r="H120" s="15"/>
      <c r="I120" s="52" t="s">
        <v>39</v>
      </c>
      <c r="J120" s="53">
        <v>0</v>
      </c>
      <c r="K120" s="48"/>
    </row>
    <row r="121" spans="1:11" s="16" customFormat="1" ht="12" customHeight="1" x14ac:dyDescent="0.15">
      <c r="A121" s="47"/>
      <c r="B121" s="47"/>
      <c r="C121" s="304"/>
      <c r="D121" s="304"/>
      <c r="E121" s="128"/>
      <c r="F121" s="5" t="s">
        <v>40</v>
      </c>
      <c r="G121" s="15">
        <v>50000</v>
      </c>
      <c r="H121" s="15"/>
      <c r="I121" s="52" t="s">
        <v>40</v>
      </c>
      <c r="J121" s="53">
        <v>0</v>
      </c>
      <c r="K121" s="96"/>
    </row>
    <row r="122" spans="1:11" s="16" customFormat="1" ht="12" customHeight="1" x14ac:dyDescent="0.15">
      <c r="A122" s="47"/>
      <c r="B122" s="47"/>
      <c r="C122" s="304"/>
      <c r="D122" s="304"/>
      <c r="E122" s="128"/>
      <c r="F122" s="5" t="s">
        <v>41</v>
      </c>
      <c r="G122" s="15">
        <v>30000</v>
      </c>
      <c r="H122" s="15"/>
      <c r="I122" s="52" t="s">
        <v>41</v>
      </c>
      <c r="J122" s="53">
        <v>0</v>
      </c>
      <c r="K122" s="96"/>
    </row>
    <row r="123" spans="1:11" s="16" customFormat="1" ht="12" customHeight="1" x14ac:dyDescent="0.15">
      <c r="A123" s="47"/>
      <c r="B123" s="47"/>
      <c r="C123" s="304"/>
      <c r="D123" s="304"/>
      <c r="E123" s="128"/>
      <c r="F123" s="130"/>
      <c r="G123" s="96"/>
      <c r="H123" s="96"/>
      <c r="I123" s="156"/>
      <c r="J123" s="157"/>
      <c r="K123" s="96"/>
    </row>
    <row r="124" spans="1:11" s="16" customFormat="1" ht="12" customHeight="1" x14ac:dyDescent="0.15">
      <c r="A124" s="47"/>
      <c r="B124" s="47"/>
      <c r="C124" s="304"/>
      <c r="D124" s="304"/>
      <c r="E124" s="128"/>
      <c r="F124" s="30" t="s">
        <v>100</v>
      </c>
      <c r="G124" s="31">
        <f>SUM(G125:G129)</f>
        <v>9910000</v>
      </c>
      <c r="H124" s="31"/>
      <c r="I124" s="170" t="s">
        <v>100</v>
      </c>
      <c r="J124" s="169">
        <f>SUM(J125:J129)</f>
        <v>0</v>
      </c>
      <c r="K124" s="96"/>
    </row>
    <row r="125" spans="1:11" s="16" customFormat="1" ht="12" customHeight="1" x14ac:dyDescent="0.15">
      <c r="A125" s="47"/>
      <c r="B125" s="47"/>
      <c r="C125" s="304"/>
      <c r="D125" s="304"/>
      <c r="E125" s="128"/>
      <c r="F125" s="5" t="s">
        <v>13</v>
      </c>
      <c r="G125" s="15">
        <v>6510000</v>
      </c>
      <c r="H125" s="15"/>
      <c r="I125" s="52" t="s">
        <v>13</v>
      </c>
      <c r="J125" s="53">
        <v>0</v>
      </c>
      <c r="K125" s="96"/>
    </row>
    <row r="126" spans="1:11" s="16" customFormat="1" ht="12" customHeight="1" x14ac:dyDescent="0.15">
      <c r="A126" s="47"/>
      <c r="B126" s="47"/>
      <c r="C126" s="304"/>
      <c r="D126" s="304"/>
      <c r="E126" s="128"/>
      <c r="F126" s="5" t="s">
        <v>14</v>
      </c>
      <c r="G126" s="15">
        <v>1600000</v>
      </c>
      <c r="H126" s="15"/>
      <c r="I126" s="52" t="s">
        <v>14</v>
      </c>
      <c r="J126" s="53">
        <v>0</v>
      </c>
      <c r="K126" s="96"/>
    </row>
    <row r="127" spans="1:11" s="16" customFormat="1" ht="12" customHeight="1" x14ac:dyDescent="0.15">
      <c r="A127" s="47"/>
      <c r="B127" s="47"/>
      <c r="C127" s="304"/>
      <c r="D127" s="304"/>
      <c r="E127" s="128"/>
      <c r="F127" s="5" t="s">
        <v>15</v>
      </c>
      <c r="G127" s="15">
        <v>400000</v>
      </c>
      <c r="H127" s="15"/>
      <c r="I127" s="52" t="s">
        <v>15</v>
      </c>
      <c r="J127" s="53">
        <v>0</v>
      </c>
      <c r="K127" s="96"/>
    </row>
    <row r="128" spans="1:11" s="16" customFormat="1" ht="12" customHeight="1" x14ac:dyDescent="0.15">
      <c r="A128" s="47"/>
      <c r="B128" s="47"/>
      <c r="C128" s="304"/>
      <c r="D128" s="304"/>
      <c r="E128" s="128"/>
      <c r="F128" s="5" t="s">
        <v>31</v>
      </c>
      <c r="G128" s="15">
        <v>1200000</v>
      </c>
      <c r="H128" s="15"/>
      <c r="I128" s="52" t="s">
        <v>31</v>
      </c>
      <c r="J128" s="53">
        <v>0</v>
      </c>
      <c r="K128" s="96"/>
    </row>
    <row r="129" spans="1:11" s="16" customFormat="1" ht="12" customHeight="1" x14ac:dyDescent="0.15">
      <c r="A129" s="47"/>
      <c r="B129" s="47"/>
      <c r="C129" s="304"/>
      <c r="D129" s="304"/>
      <c r="E129" s="128"/>
      <c r="F129" s="5" t="s">
        <v>16</v>
      </c>
      <c r="G129" s="15">
        <v>200000</v>
      </c>
      <c r="H129" s="15"/>
      <c r="I129" s="52" t="s">
        <v>16</v>
      </c>
      <c r="J129" s="53">
        <v>0</v>
      </c>
      <c r="K129" s="96"/>
    </row>
    <row r="130" spans="1:11" s="16" customFormat="1" ht="7.5" customHeight="1" x14ac:dyDescent="0.15">
      <c r="A130" s="49"/>
      <c r="B130" s="49"/>
      <c r="C130" s="305"/>
      <c r="D130" s="305"/>
      <c r="E130" s="129"/>
      <c r="F130" s="131"/>
      <c r="G130" s="103"/>
      <c r="H130" s="103"/>
      <c r="I130" s="171"/>
      <c r="J130" s="180"/>
      <c r="K130" s="96"/>
    </row>
    <row r="131" spans="1:11" s="16" customFormat="1" ht="12" customHeight="1" x14ac:dyDescent="0.15">
      <c r="A131" s="104"/>
      <c r="B131" s="104"/>
      <c r="C131" s="105"/>
      <c r="D131" s="106"/>
      <c r="E131" s="106"/>
      <c r="F131" s="107"/>
      <c r="G131" s="107"/>
      <c r="H131" s="107"/>
      <c r="I131" s="172"/>
      <c r="J131" s="172"/>
      <c r="K131" s="96"/>
    </row>
    <row r="132" spans="1:11" s="9" customFormat="1" ht="12" customHeight="1" x14ac:dyDescent="0.15">
      <c r="A132" s="301" t="s">
        <v>6</v>
      </c>
      <c r="B132" s="301" t="s">
        <v>7</v>
      </c>
      <c r="C132" s="301" t="s">
        <v>8</v>
      </c>
      <c r="D132" s="301" t="s">
        <v>9</v>
      </c>
      <c r="E132" s="135" t="s">
        <v>141</v>
      </c>
      <c r="F132" s="297" t="s">
        <v>10</v>
      </c>
      <c r="G132" s="298"/>
      <c r="H132" s="135" t="s">
        <v>143</v>
      </c>
      <c r="I132" s="293" t="s">
        <v>10</v>
      </c>
      <c r="J132" s="345"/>
      <c r="K132" s="141" t="s">
        <v>147</v>
      </c>
    </row>
    <row r="133" spans="1:11" s="9" customFormat="1" ht="12" customHeight="1" x14ac:dyDescent="0.15">
      <c r="A133" s="309"/>
      <c r="B133" s="309"/>
      <c r="C133" s="309"/>
      <c r="D133" s="309"/>
      <c r="E133" s="147" t="s">
        <v>142</v>
      </c>
      <c r="F133" s="299"/>
      <c r="G133" s="300"/>
      <c r="H133" s="147" t="s">
        <v>144</v>
      </c>
      <c r="I133" s="295"/>
      <c r="J133" s="346"/>
      <c r="K133" s="111" t="s">
        <v>149</v>
      </c>
    </row>
    <row r="134" spans="1:11" s="16" customFormat="1" ht="12" customHeight="1" x14ac:dyDescent="0.15">
      <c r="A134" s="47"/>
      <c r="B134" s="47"/>
      <c r="C134" s="303" t="s">
        <v>138</v>
      </c>
      <c r="D134" s="303" t="s">
        <v>138</v>
      </c>
      <c r="E134" s="342">
        <f>G161/1000</f>
        <v>476823.4</v>
      </c>
      <c r="F134" s="38" t="s">
        <v>101</v>
      </c>
      <c r="G134" s="31">
        <f>SUM(G135:G144)</f>
        <v>25385000</v>
      </c>
      <c r="H134" s="314">
        <f>J161/1000</f>
        <v>645924.15500000003</v>
      </c>
      <c r="I134" s="170" t="s">
        <v>101</v>
      </c>
      <c r="J134" s="167">
        <f>SUM(J135:J144)</f>
        <v>12352000</v>
      </c>
      <c r="K134" s="335">
        <f>H134-E134</f>
        <v>169100.755</v>
      </c>
    </row>
    <row r="135" spans="1:11" s="16" customFormat="1" ht="12" customHeight="1" x14ac:dyDescent="0.15">
      <c r="A135" s="47"/>
      <c r="B135" s="47"/>
      <c r="C135" s="304"/>
      <c r="D135" s="304"/>
      <c r="E135" s="344"/>
      <c r="F135" s="5" t="s">
        <v>32</v>
      </c>
      <c r="G135" s="15">
        <v>1350000</v>
      </c>
      <c r="H135" s="315"/>
      <c r="I135" s="52" t="s">
        <v>32</v>
      </c>
      <c r="J135" s="53">
        <v>0</v>
      </c>
      <c r="K135" s="327"/>
    </row>
    <row r="136" spans="1:11" s="16" customFormat="1" ht="12" customHeight="1" x14ac:dyDescent="0.15">
      <c r="A136" s="47"/>
      <c r="B136" s="47"/>
      <c r="C136" s="304"/>
      <c r="D136" s="304"/>
      <c r="E136" s="344"/>
      <c r="F136" s="5" t="s">
        <v>33</v>
      </c>
      <c r="G136" s="15">
        <v>135000</v>
      </c>
      <c r="H136" s="315"/>
      <c r="I136" s="52" t="s">
        <v>33</v>
      </c>
      <c r="J136" s="53">
        <v>0</v>
      </c>
      <c r="K136" s="327"/>
    </row>
    <row r="137" spans="1:11" s="16" customFormat="1" ht="12" customHeight="1" x14ac:dyDescent="0.15">
      <c r="A137" s="47"/>
      <c r="B137" s="47"/>
      <c r="C137" s="304"/>
      <c r="D137" s="304"/>
      <c r="E137" s="344"/>
      <c r="F137" s="5" t="s">
        <v>34</v>
      </c>
      <c r="G137" s="15">
        <v>150000</v>
      </c>
      <c r="H137" s="315"/>
      <c r="I137" s="52" t="s">
        <v>34</v>
      </c>
      <c r="J137" s="53">
        <v>0</v>
      </c>
      <c r="K137" s="327"/>
    </row>
    <row r="138" spans="1:11" s="16" customFormat="1" ht="12" customHeight="1" x14ac:dyDescent="0.15">
      <c r="A138" s="47"/>
      <c r="B138" s="47"/>
      <c r="C138" s="304"/>
      <c r="D138" s="304"/>
      <c r="E138" s="344"/>
      <c r="F138" s="5" t="s">
        <v>35</v>
      </c>
      <c r="G138" s="15">
        <v>60000</v>
      </c>
      <c r="H138" s="315"/>
      <c r="I138" s="52" t="s">
        <v>35</v>
      </c>
      <c r="J138" s="53">
        <v>0</v>
      </c>
      <c r="K138" s="327"/>
    </row>
    <row r="139" spans="1:11" s="16" customFormat="1" ht="12" customHeight="1" x14ac:dyDescent="0.15">
      <c r="A139" s="47"/>
      <c r="B139" s="47"/>
      <c r="C139" s="304"/>
      <c r="D139" s="304"/>
      <c r="E139" s="344"/>
      <c r="F139" s="5" t="s">
        <v>42</v>
      </c>
      <c r="G139" s="15">
        <v>30000</v>
      </c>
      <c r="H139" s="315"/>
      <c r="I139" s="52" t="s">
        <v>42</v>
      </c>
      <c r="J139" s="53">
        <v>0</v>
      </c>
      <c r="K139" s="327"/>
    </row>
    <row r="140" spans="1:11" s="16" customFormat="1" ht="12" customHeight="1" x14ac:dyDescent="0.15">
      <c r="A140" s="47"/>
      <c r="B140" s="47"/>
      <c r="C140" s="304"/>
      <c r="D140" s="304"/>
      <c r="E140" s="344"/>
      <c r="F140" s="5" t="s">
        <v>43</v>
      </c>
      <c r="G140" s="15">
        <v>30000</v>
      </c>
      <c r="H140" s="315"/>
      <c r="I140" s="52" t="s">
        <v>43</v>
      </c>
      <c r="J140" s="53">
        <v>0</v>
      </c>
      <c r="K140" s="327"/>
    </row>
    <row r="141" spans="1:11" s="16" customFormat="1" ht="12" customHeight="1" x14ac:dyDescent="0.15">
      <c r="A141" s="47"/>
      <c r="B141" s="47"/>
      <c r="C141" s="304"/>
      <c r="D141" s="304"/>
      <c r="E141" s="344"/>
      <c r="F141" s="5" t="s">
        <v>44</v>
      </c>
      <c r="G141" s="15">
        <v>9120000</v>
      </c>
      <c r="H141" s="315"/>
      <c r="I141" s="52" t="s">
        <v>44</v>
      </c>
      <c r="J141" s="53">
        <v>6000000</v>
      </c>
      <c r="K141" s="327"/>
    </row>
    <row r="142" spans="1:11" s="16" customFormat="1" ht="12" customHeight="1" x14ac:dyDescent="0.15">
      <c r="A142" s="47"/>
      <c r="B142" s="47"/>
      <c r="C142" s="304"/>
      <c r="D142" s="304"/>
      <c r="E142" s="344"/>
      <c r="F142" s="5" t="s">
        <v>45</v>
      </c>
      <c r="G142" s="15">
        <v>30000</v>
      </c>
      <c r="H142" s="315"/>
      <c r="I142" s="52" t="s">
        <v>45</v>
      </c>
      <c r="J142" s="53">
        <v>30000</v>
      </c>
      <c r="K142" s="327"/>
    </row>
    <row r="143" spans="1:11" s="16" customFormat="1" ht="12" customHeight="1" x14ac:dyDescent="0.15">
      <c r="A143" s="47"/>
      <c r="B143" s="47"/>
      <c r="C143" s="304"/>
      <c r="D143" s="304"/>
      <c r="E143" s="344"/>
      <c r="F143" s="5" t="s">
        <v>46</v>
      </c>
      <c r="G143" s="15">
        <v>800000</v>
      </c>
      <c r="H143" s="315"/>
      <c r="I143" s="52" t="s">
        <v>46</v>
      </c>
      <c r="J143" s="53">
        <v>0</v>
      </c>
      <c r="K143" s="327"/>
    </row>
    <row r="144" spans="1:11" s="16" customFormat="1" ht="12" customHeight="1" x14ac:dyDescent="0.15">
      <c r="A144" s="47"/>
      <c r="B144" s="47"/>
      <c r="C144" s="304"/>
      <c r="D144" s="304"/>
      <c r="E144" s="344"/>
      <c r="F144" s="5" t="s">
        <v>47</v>
      </c>
      <c r="G144" s="15">
        <v>13680000</v>
      </c>
      <c r="H144" s="315"/>
      <c r="I144" s="52" t="s">
        <v>47</v>
      </c>
      <c r="J144" s="53">
        <v>6322000</v>
      </c>
      <c r="K144" s="327"/>
    </row>
    <row r="145" spans="1:11" s="16" customFormat="1" ht="12" customHeight="1" x14ac:dyDescent="0.15">
      <c r="A145" s="47"/>
      <c r="B145" s="47"/>
      <c r="C145" s="304"/>
      <c r="D145" s="304"/>
      <c r="E145" s="344"/>
      <c r="F145" s="130"/>
      <c r="G145" s="96"/>
      <c r="H145" s="315"/>
      <c r="I145" s="156"/>
      <c r="J145" s="157"/>
      <c r="K145" s="327"/>
    </row>
    <row r="146" spans="1:11" s="16" customFormat="1" ht="12" customHeight="1" x14ac:dyDescent="0.15">
      <c r="A146" s="47"/>
      <c r="B146" s="47"/>
      <c r="C146" s="304"/>
      <c r="D146" s="304"/>
      <c r="E146" s="344"/>
      <c r="F146" s="30" t="s">
        <v>102</v>
      </c>
      <c r="G146" s="31">
        <v>200000</v>
      </c>
      <c r="H146" s="315"/>
      <c r="I146" s="170" t="s">
        <v>102</v>
      </c>
      <c r="J146" s="169">
        <v>139050</v>
      </c>
      <c r="K146" s="327"/>
    </row>
    <row r="147" spans="1:11" s="16" customFormat="1" ht="12" customHeight="1" x14ac:dyDescent="0.15">
      <c r="A147" s="47"/>
      <c r="B147" s="47"/>
      <c r="C147" s="304"/>
      <c r="D147" s="304"/>
      <c r="E147" s="344"/>
      <c r="F147" s="30" t="s">
        <v>103</v>
      </c>
      <c r="G147" s="31">
        <v>400000</v>
      </c>
      <c r="H147" s="315"/>
      <c r="I147" s="168" t="s">
        <v>103</v>
      </c>
      <c r="J147" s="169">
        <v>357400</v>
      </c>
      <c r="K147" s="327"/>
    </row>
    <row r="148" spans="1:11" s="16" customFormat="1" ht="12" customHeight="1" x14ac:dyDescent="0.15">
      <c r="A148" s="13"/>
      <c r="B148" s="47"/>
      <c r="C148" s="304"/>
      <c r="D148" s="304"/>
      <c r="E148" s="344"/>
      <c r="F148" s="30"/>
      <c r="G148" s="31"/>
      <c r="H148" s="315"/>
      <c r="I148" s="168"/>
      <c r="J148" s="169"/>
      <c r="K148" s="327"/>
    </row>
    <row r="149" spans="1:11" s="16" customFormat="1" ht="12" customHeight="1" x14ac:dyDescent="0.15">
      <c r="A149" s="13"/>
      <c r="B149" s="47"/>
      <c r="C149" s="304"/>
      <c r="D149" s="304"/>
      <c r="E149" s="344"/>
      <c r="F149" s="30" t="s">
        <v>115</v>
      </c>
      <c r="G149" s="115">
        <v>436000000</v>
      </c>
      <c r="H149" s="315"/>
      <c r="I149" s="168" t="s">
        <v>115</v>
      </c>
      <c r="J149" s="181">
        <v>630907935</v>
      </c>
      <c r="K149" s="327"/>
    </row>
    <row r="150" spans="1:11" s="16" customFormat="1" ht="12" customHeight="1" x14ac:dyDescent="0.15">
      <c r="A150" s="13"/>
      <c r="B150" s="47"/>
      <c r="C150" s="304"/>
      <c r="D150" s="304"/>
      <c r="E150" s="344"/>
      <c r="F150" s="5" t="s">
        <v>127</v>
      </c>
      <c r="G150" s="15">
        <v>188140000</v>
      </c>
      <c r="H150" s="315"/>
      <c r="I150" s="52" t="s">
        <v>127</v>
      </c>
      <c r="J150" s="53"/>
      <c r="K150" s="327"/>
    </row>
    <row r="151" spans="1:11" s="16" customFormat="1" ht="12" customHeight="1" x14ac:dyDescent="0.15">
      <c r="A151" s="13"/>
      <c r="B151" s="47"/>
      <c r="C151" s="304"/>
      <c r="D151" s="304"/>
      <c r="E151" s="344"/>
      <c r="F151" s="130" t="s">
        <v>128</v>
      </c>
      <c r="G151" s="15">
        <v>9300000</v>
      </c>
      <c r="H151" s="315"/>
      <c r="I151" s="156" t="s">
        <v>128</v>
      </c>
      <c r="J151" s="53"/>
      <c r="K151" s="327"/>
    </row>
    <row r="152" spans="1:11" s="16" customFormat="1" ht="12" customHeight="1" x14ac:dyDescent="0.15">
      <c r="A152" s="13"/>
      <c r="B152" s="47"/>
      <c r="C152" s="304"/>
      <c r="D152" s="304"/>
      <c r="E152" s="344"/>
      <c r="F152" s="5" t="s">
        <v>129</v>
      </c>
      <c r="G152" s="15">
        <v>769378</v>
      </c>
      <c r="H152" s="315"/>
      <c r="I152" s="148" t="s">
        <v>129</v>
      </c>
      <c r="J152" s="53"/>
      <c r="K152" s="327"/>
    </row>
    <row r="153" spans="1:11" s="16" customFormat="1" ht="12" customHeight="1" x14ac:dyDescent="0.15">
      <c r="A153" s="13"/>
      <c r="B153" s="47"/>
      <c r="C153" s="304"/>
      <c r="D153" s="304"/>
      <c r="E153" s="344"/>
      <c r="F153" s="5" t="s">
        <v>130</v>
      </c>
      <c r="G153" s="15">
        <v>17045484</v>
      </c>
      <c r="H153" s="315"/>
      <c r="I153" s="148" t="s">
        <v>130</v>
      </c>
      <c r="J153" s="53"/>
      <c r="K153" s="327"/>
    </row>
    <row r="154" spans="1:11" s="16" customFormat="1" ht="12" customHeight="1" x14ac:dyDescent="0.15">
      <c r="A154" s="13"/>
      <c r="B154" s="47"/>
      <c r="C154" s="304"/>
      <c r="D154" s="304"/>
      <c r="E154" s="344"/>
      <c r="F154" s="5" t="s">
        <v>132</v>
      </c>
      <c r="G154" s="15">
        <v>15678333</v>
      </c>
      <c r="H154" s="315"/>
      <c r="I154" s="52" t="s">
        <v>132</v>
      </c>
      <c r="J154" s="53"/>
      <c r="K154" s="327"/>
    </row>
    <row r="155" spans="1:11" s="16" customFormat="1" ht="12" customHeight="1" x14ac:dyDescent="0.15">
      <c r="A155" s="13"/>
      <c r="B155" s="47"/>
      <c r="C155" s="304"/>
      <c r="D155" s="304"/>
      <c r="E155" s="344"/>
      <c r="F155" s="5" t="s">
        <v>133</v>
      </c>
      <c r="G155" s="15">
        <v>386250</v>
      </c>
      <c r="H155" s="315"/>
      <c r="I155" s="52" t="s">
        <v>133</v>
      </c>
      <c r="J155" s="53"/>
      <c r="K155" s="327"/>
    </row>
    <row r="156" spans="1:11" s="16" customFormat="1" ht="12" customHeight="1" x14ac:dyDescent="0.15">
      <c r="A156" s="13"/>
      <c r="B156" s="47"/>
      <c r="C156" s="304"/>
      <c r="D156" s="304"/>
      <c r="E156" s="344"/>
      <c r="F156" s="5" t="s">
        <v>134</v>
      </c>
      <c r="G156" s="15">
        <v>6510000</v>
      </c>
      <c r="H156" s="315"/>
      <c r="I156" s="52" t="s">
        <v>134</v>
      </c>
      <c r="J156" s="53"/>
      <c r="K156" s="327"/>
    </row>
    <row r="157" spans="1:11" s="16" customFormat="1" ht="12" customHeight="1" x14ac:dyDescent="0.15">
      <c r="A157" s="13"/>
      <c r="B157" s="47"/>
      <c r="C157" s="304"/>
      <c r="D157" s="304"/>
      <c r="E157" s="344"/>
      <c r="F157" s="5" t="s">
        <v>135</v>
      </c>
      <c r="G157" s="15">
        <v>165000</v>
      </c>
      <c r="H157" s="315"/>
      <c r="I157" s="148" t="s">
        <v>135</v>
      </c>
      <c r="J157" s="53"/>
      <c r="K157" s="327"/>
    </row>
    <row r="158" spans="1:11" s="16" customFormat="1" ht="12" customHeight="1" x14ac:dyDescent="0.15">
      <c r="A158" s="13"/>
      <c r="B158" s="47"/>
      <c r="C158" s="304"/>
      <c r="D158" s="304"/>
      <c r="E158" s="344"/>
      <c r="F158" s="5" t="s">
        <v>136</v>
      </c>
      <c r="G158" s="15">
        <v>13200</v>
      </c>
      <c r="H158" s="315"/>
      <c r="I158" s="5" t="s">
        <v>136</v>
      </c>
      <c r="J158" s="15"/>
      <c r="K158" s="327"/>
    </row>
    <row r="159" spans="1:11" s="16" customFormat="1" ht="12" customHeight="1" x14ac:dyDescent="0.15">
      <c r="A159" s="13"/>
      <c r="B159" s="47"/>
      <c r="C159" s="304"/>
      <c r="D159" s="304"/>
      <c r="E159" s="344"/>
      <c r="F159" s="5" t="s">
        <v>131</v>
      </c>
      <c r="G159" s="15">
        <v>179570355</v>
      </c>
      <c r="H159" s="315"/>
      <c r="I159" s="13" t="s">
        <v>131</v>
      </c>
      <c r="J159" s="15"/>
      <c r="K159" s="327"/>
    </row>
    <row r="160" spans="1:11" s="16" customFormat="1" ht="12" customHeight="1" x14ac:dyDescent="0.15">
      <c r="A160" s="13"/>
      <c r="B160" s="47"/>
      <c r="C160" s="304"/>
      <c r="D160" s="304"/>
      <c r="E160" s="344"/>
      <c r="F160" s="30"/>
      <c r="G160" s="31"/>
      <c r="H160" s="315"/>
      <c r="I160" s="30"/>
      <c r="J160" s="31"/>
      <c r="K160" s="327"/>
    </row>
    <row r="161" spans="1:11" s="16" customFormat="1" ht="12" customHeight="1" x14ac:dyDescent="0.15">
      <c r="A161" s="13"/>
      <c r="B161" s="47"/>
      <c r="C161" s="305"/>
      <c r="D161" s="305"/>
      <c r="E161" s="343"/>
      <c r="F161" s="30"/>
      <c r="G161" s="51">
        <f>G147+G146+G134+G124+G115+G112+G108+G149</f>
        <v>476823400</v>
      </c>
      <c r="H161" s="316"/>
      <c r="I161" s="30"/>
      <c r="J161" s="51">
        <f>J147+J146+J134+J124+J115+J112+J108+J149</f>
        <v>645924155</v>
      </c>
      <c r="K161" s="328"/>
    </row>
    <row r="162" spans="1:11" s="16" customFormat="1" ht="12" customHeight="1" x14ac:dyDescent="0.15">
      <c r="A162" s="13"/>
      <c r="B162" s="47"/>
      <c r="C162" s="322" t="s">
        <v>48</v>
      </c>
      <c r="D162" s="322"/>
      <c r="E162" s="342">
        <f>G162/1000</f>
        <v>143880.152</v>
      </c>
      <c r="F162" s="38" t="s">
        <v>104</v>
      </c>
      <c r="G162" s="54">
        <f>143880000+152</f>
        <v>143880152</v>
      </c>
      <c r="H162" s="314">
        <f>J162/1000</f>
        <v>10222.24</v>
      </c>
      <c r="I162" s="38" t="s">
        <v>104</v>
      </c>
      <c r="J162" s="54">
        <v>10222240</v>
      </c>
      <c r="K162" s="335">
        <f>H162-E162</f>
        <v>-133657.91200000001</v>
      </c>
    </row>
    <row r="163" spans="1:11" s="16" customFormat="1" ht="12" customHeight="1" x14ac:dyDescent="0.15">
      <c r="A163" s="8"/>
      <c r="B163" s="49"/>
      <c r="C163" s="323"/>
      <c r="D163" s="323"/>
      <c r="E163" s="343"/>
      <c r="F163" s="212"/>
      <c r="G163" s="51"/>
      <c r="H163" s="316"/>
      <c r="I163" s="109"/>
      <c r="J163" s="51"/>
      <c r="K163" s="328"/>
    </row>
    <row r="164" spans="1:11" s="16" customFormat="1" ht="15" customHeight="1" x14ac:dyDescent="0.15"/>
    <row r="165" spans="1:11" s="16" customFormat="1" ht="15" customHeight="1" x14ac:dyDescent="0.15"/>
    <row r="166" spans="1:11" s="16" customFormat="1" ht="15" customHeight="1" x14ac:dyDescent="0.15"/>
    <row r="167" spans="1:11" s="16" customFormat="1" ht="15" customHeight="1" x14ac:dyDescent="0.15"/>
    <row r="168" spans="1:11" s="16" customFormat="1" ht="15" customHeight="1" x14ac:dyDescent="0.15"/>
    <row r="169" spans="1:11" s="16" customFormat="1" ht="15" customHeight="1" x14ac:dyDescent="0.15"/>
    <row r="170" spans="1:11" s="16" customFormat="1" ht="15" customHeight="1" x14ac:dyDescent="0.15"/>
    <row r="171" spans="1:11" s="16" customFormat="1" ht="15" customHeight="1" x14ac:dyDescent="0.15"/>
    <row r="172" spans="1:11" s="16" customFormat="1" ht="15" customHeight="1" x14ac:dyDescent="0.15"/>
    <row r="173" spans="1:11" s="16" customFormat="1" ht="15" customHeight="1" x14ac:dyDescent="0.15"/>
    <row r="174" spans="1:11" s="16" customFormat="1" ht="15" customHeight="1" x14ac:dyDescent="0.15"/>
    <row r="175" spans="1:11" s="16" customFormat="1" ht="15" customHeight="1" x14ac:dyDescent="0.15"/>
    <row r="176" spans="1:11" s="16" customFormat="1" ht="17.25" customHeight="1" x14ac:dyDescent="0.15"/>
    <row r="177" spans="3:8" s="16" customFormat="1" ht="17.25" customHeight="1" x14ac:dyDescent="0.15"/>
    <row r="178" spans="3:8" s="16" customFormat="1" ht="17.25" customHeight="1" x14ac:dyDescent="0.15"/>
    <row r="179" spans="3:8" s="16" customFormat="1" ht="17.25" customHeight="1" x14ac:dyDescent="0.15"/>
    <row r="180" spans="3:8" s="16" customFormat="1" ht="15" customHeight="1" x14ac:dyDescent="0.15">
      <c r="C180" s="24"/>
      <c r="D180" s="24"/>
      <c r="E180" s="24"/>
      <c r="G180" s="28"/>
      <c r="H180" s="28"/>
    </row>
    <row r="181" spans="3:8" s="16" customFormat="1" ht="15" customHeight="1" x14ac:dyDescent="0.15">
      <c r="C181" s="24"/>
      <c r="D181" s="24"/>
      <c r="E181" s="24"/>
      <c r="G181" s="28"/>
      <c r="H181" s="28"/>
    </row>
    <row r="182" spans="3:8" s="16" customFormat="1" ht="15" customHeight="1" x14ac:dyDescent="0.15">
      <c r="C182" s="24"/>
      <c r="D182" s="24"/>
      <c r="E182" s="24"/>
      <c r="G182" s="28"/>
      <c r="H182" s="28"/>
    </row>
    <row r="183" spans="3:8" s="16" customFormat="1" ht="15" customHeight="1" x14ac:dyDescent="0.15">
      <c r="C183" s="24"/>
      <c r="D183" s="24"/>
      <c r="E183" s="24"/>
      <c r="G183" s="28"/>
      <c r="H183" s="28"/>
    </row>
    <row r="184" spans="3:8" s="16" customFormat="1" ht="15" customHeight="1" x14ac:dyDescent="0.15">
      <c r="C184" s="24"/>
      <c r="D184" s="24"/>
      <c r="E184" s="24"/>
      <c r="G184" s="28"/>
      <c r="H184" s="28"/>
    </row>
    <row r="185" spans="3:8" s="16" customFormat="1" ht="15" customHeight="1" x14ac:dyDescent="0.15">
      <c r="C185" s="24"/>
      <c r="D185" s="24"/>
      <c r="E185" s="24"/>
      <c r="G185" s="28"/>
      <c r="H185" s="28"/>
    </row>
    <row r="186" spans="3:8" s="16" customFormat="1" ht="15" customHeight="1" x14ac:dyDescent="0.15">
      <c r="C186" s="24"/>
      <c r="D186" s="24"/>
      <c r="E186" s="24"/>
      <c r="G186" s="28"/>
      <c r="H186" s="28"/>
    </row>
    <row r="187" spans="3:8" s="16" customFormat="1" ht="15" customHeight="1" x14ac:dyDescent="0.15">
      <c r="C187" s="24"/>
      <c r="D187" s="24"/>
      <c r="E187" s="24"/>
      <c r="G187" s="28"/>
      <c r="H187" s="28"/>
    </row>
    <row r="188" spans="3:8" s="16" customFormat="1" ht="15" customHeight="1" x14ac:dyDescent="0.15">
      <c r="C188" s="24"/>
      <c r="D188" s="24"/>
      <c r="E188" s="24"/>
      <c r="G188" s="28"/>
      <c r="H188" s="28"/>
    </row>
    <row r="189" spans="3:8" s="16" customFormat="1" ht="15" customHeight="1" x14ac:dyDescent="0.15">
      <c r="C189" s="24"/>
      <c r="D189" s="24"/>
      <c r="E189" s="24"/>
      <c r="G189" s="28"/>
      <c r="H189" s="28"/>
    </row>
    <row r="190" spans="3:8" s="16" customFormat="1" ht="15" customHeight="1" x14ac:dyDescent="0.15">
      <c r="C190" s="24"/>
      <c r="D190" s="24"/>
      <c r="E190" s="24"/>
      <c r="G190" s="28"/>
      <c r="H190" s="28"/>
    </row>
    <row r="191" spans="3:8" s="16" customFormat="1" ht="15" customHeight="1" x14ac:dyDescent="0.15">
      <c r="C191" s="24"/>
      <c r="D191" s="24"/>
      <c r="E191" s="24"/>
      <c r="G191" s="28"/>
      <c r="H191" s="28"/>
    </row>
    <row r="192" spans="3:8" s="16" customFormat="1" ht="15" customHeight="1" x14ac:dyDescent="0.15">
      <c r="C192" s="24"/>
      <c r="D192" s="24"/>
      <c r="E192" s="24"/>
      <c r="G192" s="28"/>
      <c r="H192" s="28"/>
    </row>
    <row r="193" spans="3:8" s="16" customFormat="1" ht="15" customHeight="1" x14ac:dyDescent="0.15">
      <c r="C193" s="24"/>
      <c r="D193" s="24"/>
      <c r="E193" s="24"/>
      <c r="G193" s="28"/>
      <c r="H193" s="28"/>
    </row>
    <row r="194" spans="3:8" s="16" customFormat="1" ht="15" customHeight="1" x14ac:dyDescent="0.15">
      <c r="C194" s="24"/>
      <c r="D194" s="24"/>
      <c r="E194" s="24"/>
      <c r="G194" s="28"/>
      <c r="H194" s="28"/>
    </row>
    <row r="195" spans="3:8" s="16" customFormat="1" ht="15" customHeight="1" x14ac:dyDescent="0.15">
      <c r="C195" s="24"/>
      <c r="D195" s="24"/>
      <c r="E195" s="24"/>
      <c r="G195" s="28"/>
      <c r="H195" s="28"/>
    </row>
    <row r="196" spans="3:8" s="16" customFormat="1" ht="15" customHeight="1" x14ac:dyDescent="0.15">
      <c r="C196" s="24"/>
      <c r="D196" s="24"/>
      <c r="E196" s="24"/>
      <c r="G196" s="28"/>
      <c r="H196" s="28"/>
    </row>
    <row r="197" spans="3:8" s="16" customFormat="1" ht="15" customHeight="1" x14ac:dyDescent="0.15">
      <c r="C197" s="24"/>
      <c r="D197" s="24"/>
      <c r="E197" s="24"/>
      <c r="G197" s="28"/>
      <c r="H197" s="28"/>
    </row>
    <row r="198" spans="3:8" s="16" customFormat="1" ht="15" customHeight="1" x14ac:dyDescent="0.15">
      <c r="C198" s="24"/>
      <c r="D198" s="24"/>
      <c r="E198" s="24"/>
      <c r="G198" s="28"/>
      <c r="H198" s="28"/>
    </row>
    <row r="199" spans="3:8" s="16" customFormat="1" ht="15" customHeight="1" x14ac:dyDescent="0.15">
      <c r="C199" s="24"/>
      <c r="D199" s="24"/>
      <c r="E199" s="24"/>
      <c r="G199" s="28"/>
      <c r="H199" s="28"/>
    </row>
    <row r="200" spans="3:8" s="16" customFormat="1" ht="15" customHeight="1" x14ac:dyDescent="0.15">
      <c r="C200" s="24"/>
      <c r="D200" s="24"/>
      <c r="E200" s="24"/>
      <c r="G200" s="28"/>
      <c r="H200" s="28"/>
    </row>
    <row r="201" spans="3:8" s="16" customFormat="1" ht="15" customHeight="1" x14ac:dyDescent="0.15">
      <c r="C201" s="24"/>
      <c r="D201" s="24"/>
      <c r="E201" s="24"/>
      <c r="G201" s="28"/>
      <c r="H201" s="28"/>
    </row>
    <row r="202" spans="3:8" s="16" customFormat="1" ht="15" customHeight="1" x14ac:dyDescent="0.15">
      <c r="C202" s="24"/>
      <c r="D202" s="24"/>
      <c r="E202" s="24"/>
      <c r="G202" s="28"/>
      <c r="H202" s="28"/>
    </row>
    <row r="203" spans="3:8" s="16" customFormat="1" ht="15" customHeight="1" x14ac:dyDescent="0.15">
      <c r="C203" s="24"/>
      <c r="D203" s="24"/>
      <c r="E203" s="24"/>
      <c r="G203" s="28"/>
      <c r="H203" s="28"/>
    </row>
    <row r="204" spans="3:8" s="16" customFormat="1" ht="15" customHeight="1" x14ac:dyDescent="0.15">
      <c r="C204" s="24"/>
      <c r="D204" s="24"/>
      <c r="E204" s="24"/>
      <c r="G204" s="28"/>
      <c r="H204" s="28"/>
    </row>
    <row r="205" spans="3:8" s="16" customFormat="1" ht="15" customHeight="1" x14ac:dyDescent="0.15">
      <c r="C205" s="24"/>
      <c r="D205" s="24"/>
      <c r="E205" s="24"/>
      <c r="G205" s="28"/>
      <c r="H205" s="28"/>
    </row>
    <row r="206" spans="3:8" s="16" customFormat="1" ht="15" customHeight="1" x14ac:dyDescent="0.15">
      <c r="C206" s="24"/>
      <c r="D206" s="24"/>
      <c r="E206" s="24"/>
      <c r="G206" s="28"/>
      <c r="H206" s="28"/>
    </row>
    <row r="207" spans="3:8" s="16" customFormat="1" ht="15" customHeight="1" x14ac:dyDescent="0.15">
      <c r="C207" s="24"/>
      <c r="D207" s="24"/>
      <c r="E207" s="24"/>
      <c r="G207" s="28"/>
      <c r="H207" s="28"/>
    </row>
    <row r="208" spans="3:8" s="16" customFormat="1" ht="15" customHeight="1" x14ac:dyDescent="0.15">
      <c r="C208" s="24"/>
      <c r="D208" s="24"/>
      <c r="E208" s="24"/>
      <c r="G208" s="28"/>
      <c r="H208" s="28"/>
    </row>
    <row r="209" spans="3:8" s="16" customFormat="1" ht="15" customHeight="1" x14ac:dyDescent="0.15">
      <c r="C209" s="24"/>
      <c r="D209" s="24"/>
      <c r="E209" s="24"/>
      <c r="G209" s="28"/>
      <c r="H209" s="28"/>
    </row>
    <row r="210" spans="3:8" s="16" customFormat="1" ht="15" customHeight="1" x14ac:dyDescent="0.15">
      <c r="C210" s="24"/>
      <c r="D210" s="24"/>
      <c r="E210" s="24"/>
      <c r="G210" s="28"/>
      <c r="H210" s="28"/>
    </row>
    <row r="211" spans="3:8" s="16" customFormat="1" ht="15" customHeight="1" x14ac:dyDescent="0.15">
      <c r="C211" s="24"/>
      <c r="D211" s="24"/>
      <c r="E211" s="24"/>
      <c r="G211" s="28"/>
      <c r="H211" s="28"/>
    </row>
    <row r="212" spans="3:8" s="16" customFormat="1" ht="15" customHeight="1" x14ac:dyDescent="0.15">
      <c r="C212" s="24"/>
      <c r="D212" s="24"/>
      <c r="E212" s="24"/>
      <c r="G212" s="28"/>
      <c r="H212" s="28"/>
    </row>
    <row r="213" spans="3:8" s="16" customFormat="1" ht="15" customHeight="1" x14ac:dyDescent="0.15">
      <c r="C213" s="24"/>
      <c r="D213" s="24"/>
      <c r="E213" s="24"/>
      <c r="G213" s="28"/>
      <c r="H213" s="28"/>
    </row>
    <row r="214" spans="3:8" s="16" customFormat="1" ht="15" customHeight="1" x14ac:dyDescent="0.15">
      <c r="C214" s="24"/>
      <c r="D214" s="24"/>
      <c r="E214" s="24"/>
      <c r="G214" s="28"/>
      <c r="H214" s="28"/>
    </row>
    <row r="215" spans="3:8" s="16" customFormat="1" ht="15" customHeight="1" x14ac:dyDescent="0.15">
      <c r="C215" s="24"/>
      <c r="D215" s="24"/>
      <c r="E215" s="24"/>
      <c r="G215" s="28"/>
      <c r="H215" s="28"/>
    </row>
    <row r="216" spans="3:8" s="16" customFormat="1" ht="15" customHeight="1" x14ac:dyDescent="0.15">
      <c r="C216" s="24"/>
      <c r="D216" s="24"/>
      <c r="E216" s="24"/>
      <c r="G216" s="28"/>
      <c r="H216" s="28"/>
    </row>
    <row r="217" spans="3:8" s="16" customFormat="1" ht="15" customHeight="1" x14ac:dyDescent="0.15">
      <c r="C217" s="24"/>
      <c r="D217" s="24"/>
      <c r="E217" s="24"/>
      <c r="G217" s="28"/>
      <c r="H217" s="28"/>
    </row>
    <row r="218" spans="3:8" s="16" customFormat="1" ht="15" customHeight="1" x14ac:dyDescent="0.15">
      <c r="C218" s="24"/>
      <c r="D218" s="24"/>
      <c r="E218" s="24"/>
      <c r="G218" s="28"/>
      <c r="H218" s="28"/>
    </row>
    <row r="219" spans="3:8" s="16" customFormat="1" ht="15" customHeight="1" x14ac:dyDescent="0.15">
      <c r="C219" s="24"/>
      <c r="D219" s="24"/>
      <c r="E219" s="24"/>
      <c r="G219" s="28"/>
      <c r="H219" s="28"/>
    </row>
    <row r="220" spans="3:8" s="16" customFormat="1" ht="15" customHeight="1" x14ac:dyDescent="0.15">
      <c r="C220" s="24"/>
      <c r="D220" s="24"/>
      <c r="E220" s="24"/>
      <c r="G220" s="28"/>
      <c r="H220" s="28"/>
    </row>
    <row r="221" spans="3:8" s="16" customFormat="1" ht="15" customHeight="1" x14ac:dyDescent="0.15">
      <c r="C221" s="24"/>
      <c r="D221" s="24"/>
      <c r="E221" s="24"/>
      <c r="G221" s="28"/>
      <c r="H221" s="28"/>
    </row>
    <row r="222" spans="3:8" s="16" customFormat="1" ht="15" customHeight="1" x14ac:dyDescent="0.15">
      <c r="C222" s="24"/>
      <c r="D222" s="24"/>
      <c r="E222" s="24"/>
      <c r="G222" s="28"/>
      <c r="H222" s="28"/>
    </row>
    <row r="223" spans="3:8" s="16" customFormat="1" ht="15" customHeight="1" x14ac:dyDescent="0.15">
      <c r="C223" s="24"/>
      <c r="D223" s="24"/>
      <c r="E223" s="24"/>
      <c r="G223" s="28"/>
      <c r="H223" s="28"/>
    </row>
    <row r="224" spans="3:8" s="16" customFormat="1" ht="15" customHeight="1" x14ac:dyDescent="0.15">
      <c r="C224" s="24"/>
      <c r="D224" s="24"/>
      <c r="E224" s="24"/>
      <c r="G224" s="28"/>
      <c r="H224" s="28"/>
    </row>
    <row r="225" spans="3:8" s="16" customFormat="1" ht="15" customHeight="1" x14ac:dyDescent="0.15">
      <c r="C225" s="24"/>
      <c r="D225" s="24"/>
      <c r="E225" s="24"/>
      <c r="G225" s="28"/>
      <c r="H225" s="28"/>
    </row>
    <row r="226" spans="3:8" s="16" customFormat="1" ht="15" customHeight="1" x14ac:dyDescent="0.15">
      <c r="C226" s="24"/>
      <c r="D226" s="24"/>
      <c r="E226" s="24"/>
      <c r="G226" s="28"/>
      <c r="H226" s="28"/>
    </row>
    <row r="227" spans="3:8" s="16" customFormat="1" ht="15" customHeight="1" x14ac:dyDescent="0.15">
      <c r="C227" s="24"/>
      <c r="D227" s="24"/>
      <c r="E227" s="24"/>
      <c r="G227" s="28"/>
      <c r="H227" s="28"/>
    </row>
    <row r="228" spans="3:8" s="16" customFormat="1" ht="15" customHeight="1" x14ac:dyDescent="0.15">
      <c r="C228" s="24"/>
      <c r="D228" s="24"/>
      <c r="E228" s="24"/>
      <c r="G228" s="28"/>
      <c r="H228" s="28"/>
    </row>
    <row r="229" spans="3:8" s="16" customFormat="1" ht="15" customHeight="1" x14ac:dyDescent="0.15">
      <c r="C229" s="24"/>
      <c r="D229" s="24"/>
      <c r="E229" s="24"/>
      <c r="G229" s="28"/>
      <c r="H229" s="28"/>
    </row>
    <row r="230" spans="3:8" s="16" customFormat="1" ht="15" customHeight="1" x14ac:dyDescent="0.15">
      <c r="C230" s="24"/>
      <c r="D230" s="24"/>
      <c r="E230" s="24"/>
      <c r="G230" s="28"/>
      <c r="H230" s="28"/>
    </row>
    <row r="231" spans="3:8" s="16" customFormat="1" ht="15" customHeight="1" x14ac:dyDescent="0.15">
      <c r="C231" s="24"/>
      <c r="D231" s="24"/>
      <c r="E231" s="24"/>
      <c r="G231" s="28"/>
      <c r="H231" s="28"/>
    </row>
    <row r="232" spans="3:8" s="16" customFormat="1" ht="15" customHeight="1" x14ac:dyDescent="0.15">
      <c r="C232" s="24"/>
      <c r="D232" s="24"/>
      <c r="E232" s="24"/>
      <c r="G232" s="28"/>
      <c r="H232" s="28"/>
    </row>
    <row r="233" spans="3:8" s="16" customFormat="1" ht="15" customHeight="1" x14ac:dyDescent="0.15">
      <c r="C233" s="24"/>
      <c r="D233" s="24"/>
      <c r="E233" s="24"/>
      <c r="G233" s="28"/>
      <c r="H233" s="28"/>
    </row>
    <row r="234" spans="3:8" s="16" customFormat="1" ht="15" customHeight="1" x14ac:dyDescent="0.15">
      <c r="C234" s="24"/>
      <c r="D234" s="24"/>
      <c r="E234" s="24"/>
      <c r="G234" s="28"/>
      <c r="H234" s="28"/>
    </row>
    <row r="235" spans="3:8" s="16" customFormat="1" ht="15" customHeight="1" x14ac:dyDescent="0.15">
      <c r="C235" s="24"/>
      <c r="D235" s="24"/>
      <c r="E235" s="24"/>
      <c r="G235" s="28"/>
      <c r="H235" s="28"/>
    </row>
    <row r="236" spans="3:8" s="16" customFormat="1" ht="15" customHeight="1" x14ac:dyDescent="0.15">
      <c r="C236" s="24"/>
      <c r="D236" s="24"/>
      <c r="E236" s="24"/>
      <c r="G236" s="28"/>
      <c r="H236" s="28"/>
    </row>
    <row r="237" spans="3:8" s="16" customFormat="1" ht="15" customHeight="1" x14ac:dyDescent="0.15">
      <c r="C237" s="24"/>
      <c r="D237" s="24"/>
      <c r="E237" s="24"/>
      <c r="G237" s="28"/>
      <c r="H237" s="28"/>
    </row>
    <row r="238" spans="3:8" s="16" customFormat="1" ht="15" customHeight="1" x14ac:dyDescent="0.15">
      <c r="C238" s="24"/>
      <c r="D238" s="24"/>
      <c r="E238" s="24"/>
      <c r="G238" s="28"/>
      <c r="H238" s="28"/>
    </row>
    <row r="239" spans="3:8" s="16" customFormat="1" ht="15" customHeight="1" x14ac:dyDescent="0.15">
      <c r="C239" s="24"/>
      <c r="D239" s="24"/>
      <c r="E239" s="24"/>
      <c r="G239" s="28"/>
      <c r="H239" s="28"/>
    </row>
    <row r="240" spans="3:8" s="16" customFormat="1" ht="15" customHeight="1" x14ac:dyDescent="0.15">
      <c r="C240" s="24"/>
      <c r="D240" s="24"/>
      <c r="E240" s="24"/>
      <c r="G240" s="28"/>
      <c r="H240" s="28"/>
    </row>
    <row r="241" spans="3:8" s="16" customFormat="1" ht="15" customHeight="1" x14ac:dyDescent="0.15">
      <c r="C241" s="24"/>
      <c r="D241" s="24"/>
      <c r="E241" s="24"/>
      <c r="G241" s="28"/>
      <c r="H241" s="28"/>
    </row>
    <row r="242" spans="3:8" s="16" customFormat="1" ht="15" customHeight="1" x14ac:dyDescent="0.15">
      <c r="C242" s="24"/>
      <c r="D242" s="24"/>
      <c r="E242" s="24"/>
      <c r="G242" s="28"/>
      <c r="H242" s="28"/>
    </row>
    <row r="243" spans="3:8" s="16" customFormat="1" ht="15" customHeight="1" x14ac:dyDescent="0.15">
      <c r="C243" s="24"/>
      <c r="D243" s="24"/>
      <c r="E243" s="24"/>
      <c r="G243" s="28"/>
      <c r="H243" s="28"/>
    </row>
    <row r="244" spans="3:8" s="16" customFormat="1" ht="15" customHeight="1" x14ac:dyDescent="0.15">
      <c r="C244" s="24"/>
      <c r="D244" s="24"/>
      <c r="E244" s="24"/>
      <c r="G244" s="28"/>
      <c r="H244" s="28"/>
    </row>
    <row r="245" spans="3:8" s="16" customFormat="1" ht="15" customHeight="1" x14ac:dyDescent="0.15">
      <c r="C245" s="24"/>
      <c r="D245" s="24"/>
      <c r="E245" s="24"/>
      <c r="G245" s="28"/>
      <c r="H245" s="28"/>
    </row>
    <row r="246" spans="3:8" s="16" customFormat="1" ht="15" customHeight="1" x14ac:dyDescent="0.15">
      <c r="C246" s="24"/>
      <c r="D246" s="24"/>
      <c r="E246" s="24"/>
      <c r="G246" s="28"/>
      <c r="H246" s="28"/>
    </row>
    <row r="247" spans="3:8" s="16" customFormat="1" ht="15" customHeight="1" x14ac:dyDescent="0.15">
      <c r="C247" s="24"/>
      <c r="D247" s="24"/>
      <c r="E247" s="24"/>
      <c r="G247" s="28"/>
      <c r="H247" s="28"/>
    </row>
    <row r="248" spans="3:8" s="16" customFormat="1" ht="15" customHeight="1" x14ac:dyDescent="0.15">
      <c r="C248" s="24"/>
      <c r="D248" s="24"/>
      <c r="E248" s="24"/>
      <c r="G248" s="28"/>
      <c r="H248" s="28"/>
    </row>
    <row r="249" spans="3:8" s="16" customFormat="1" ht="15" customHeight="1" x14ac:dyDescent="0.15">
      <c r="C249" s="24"/>
      <c r="D249" s="24"/>
      <c r="E249" s="24"/>
      <c r="G249" s="28"/>
      <c r="H249" s="28"/>
    </row>
    <row r="250" spans="3:8" s="16" customFormat="1" ht="15" customHeight="1" x14ac:dyDescent="0.15">
      <c r="C250" s="24"/>
      <c r="D250" s="24"/>
      <c r="E250" s="24"/>
      <c r="G250" s="28"/>
      <c r="H250" s="28"/>
    </row>
    <row r="251" spans="3:8" s="16" customFormat="1" ht="15" customHeight="1" x14ac:dyDescent="0.15">
      <c r="C251" s="24"/>
      <c r="D251" s="24"/>
      <c r="E251" s="24"/>
      <c r="G251" s="28"/>
      <c r="H251" s="28"/>
    </row>
    <row r="252" spans="3:8" s="16" customFormat="1" ht="15" customHeight="1" x14ac:dyDescent="0.15">
      <c r="C252" s="24"/>
      <c r="D252" s="24"/>
      <c r="E252" s="24"/>
      <c r="G252" s="28"/>
      <c r="H252" s="28"/>
    </row>
    <row r="253" spans="3:8" s="16" customFormat="1" ht="15" customHeight="1" x14ac:dyDescent="0.15">
      <c r="C253" s="24"/>
      <c r="D253" s="24"/>
      <c r="E253" s="24"/>
      <c r="G253" s="28"/>
      <c r="H253" s="28"/>
    </row>
    <row r="254" spans="3:8" s="16" customFormat="1" ht="15" customHeight="1" x14ac:dyDescent="0.15">
      <c r="C254" s="24"/>
      <c r="D254" s="24"/>
      <c r="E254" s="24"/>
      <c r="G254" s="28"/>
      <c r="H254" s="28"/>
    </row>
    <row r="255" spans="3:8" s="16" customFormat="1" ht="15" customHeight="1" x14ac:dyDescent="0.15">
      <c r="C255" s="24"/>
      <c r="D255" s="24"/>
      <c r="E255" s="24"/>
      <c r="G255" s="28"/>
      <c r="H255" s="28"/>
    </row>
    <row r="256" spans="3:8" s="16" customFormat="1" ht="15" customHeight="1" x14ac:dyDescent="0.15">
      <c r="C256" s="24"/>
      <c r="D256" s="24"/>
      <c r="E256" s="24"/>
      <c r="G256" s="28"/>
      <c r="H256" s="28"/>
    </row>
    <row r="257" spans="3:8" s="16" customFormat="1" ht="15" customHeight="1" x14ac:dyDescent="0.15">
      <c r="C257" s="24"/>
      <c r="D257" s="24"/>
      <c r="E257" s="24"/>
      <c r="G257" s="28"/>
      <c r="H257" s="28"/>
    </row>
    <row r="258" spans="3:8" s="16" customFormat="1" ht="15" customHeight="1" x14ac:dyDescent="0.15">
      <c r="C258" s="24"/>
      <c r="D258" s="24"/>
      <c r="E258" s="24"/>
      <c r="G258" s="28"/>
      <c r="H258" s="28"/>
    </row>
    <row r="259" spans="3:8" s="16" customFormat="1" ht="15" customHeight="1" x14ac:dyDescent="0.15">
      <c r="C259" s="24"/>
      <c r="D259" s="24"/>
      <c r="E259" s="24"/>
      <c r="G259" s="28"/>
      <c r="H259" s="28"/>
    </row>
    <row r="260" spans="3:8" s="16" customFormat="1" ht="15" customHeight="1" x14ac:dyDescent="0.15">
      <c r="C260" s="24"/>
      <c r="D260" s="24"/>
      <c r="E260" s="24"/>
      <c r="G260" s="28"/>
      <c r="H260" s="28"/>
    </row>
    <row r="261" spans="3:8" s="16" customFormat="1" ht="15" customHeight="1" x14ac:dyDescent="0.15">
      <c r="C261" s="24"/>
      <c r="D261" s="24"/>
      <c r="E261" s="24"/>
      <c r="G261" s="28"/>
      <c r="H261" s="28"/>
    </row>
    <row r="262" spans="3:8" s="16" customFormat="1" ht="15" customHeight="1" x14ac:dyDescent="0.15">
      <c r="C262" s="24"/>
      <c r="D262" s="24"/>
      <c r="E262" s="24"/>
      <c r="G262" s="28"/>
      <c r="H262" s="28"/>
    </row>
    <row r="263" spans="3:8" s="16" customFormat="1" ht="15" customHeight="1" x14ac:dyDescent="0.15">
      <c r="C263" s="24"/>
      <c r="D263" s="24"/>
      <c r="E263" s="24"/>
      <c r="G263" s="28"/>
      <c r="H263" s="28"/>
    </row>
    <row r="264" spans="3:8" s="16" customFormat="1" ht="15" customHeight="1" x14ac:dyDescent="0.15">
      <c r="C264" s="24"/>
      <c r="D264" s="24"/>
      <c r="E264" s="24"/>
      <c r="G264" s="28"/>
      <c r="H264" s="28"/>
    </row>
    <row r="265" spans="3:8" s="16" customFormat="1" ht="15" customHeight="1" x14ac:dyDescent="0.15">
      <c r="C265" s="24"/>
      <c r="D265" s="24"/>
      <c r="E265" s="24"/>
      <c r="G265" s="28"/>
      <c r="H265" s="28"/>
    </row>
    <row r="266" spans="3:8" s="16" customFormat="1" ht="15" customHeight="1" x14ac:dyDescent="0.15">
      <c r="C266" s="24"/>
      <c r="D266" s="24"/>
      <c r="E266" s="24"/>
      <c r="G266" s="28"/>
      <c r="H266" s="28"/>
    </row>
    <row r="267" spans="3:8" s="16" customFormat="1" ht="15" customHeight="1" x14ac:dyDescent="0.15">
      <c r="C267" s="24"/>
      <c r="D267" s="24"/>
      <c r="E267" s="24"/>
      <c r="G267" s="28"/>
      <c r="H267" s="28"/>
    </row>
    <row r="268" spans="3:8" s="16" customFormat="1" ht="15" customHeight="1" x14ac:dyDescent="0.15">
      <c r="C268" s="24"/>
      <c r="D268" s="24"/>
      <c r="E268" s="24"/>
      <c r="G268" s="28"/>
      <c r="H268" s="28"/>
    </row>
    <row r="269" spans="3:8" s="16" customFormat="1" ht="15" customHeight="1" x14ac:dyDescent="0.15">
      <c r="C269" s="24"/>
      <c r="D269" s="24"/>
      <c r="E269" s="24"/>
      <c r="G269" s="28"/>
      <c r="H269" s="28"/>
    </row>
    <row r="270" spans="3:8" s="16" customFormat="1" ht="15" customHeight="1" x14ac:dyDescent="0.15">
      <c r="C270" s="24"/>
      <c r="D270" s="24"/>
      <c r="E270" s="24"/>
      <c r="G270" s="28"/>
      <c r="H270" s="28"/>
    </row>
    <row r="271" spans="3:8" s="16" customFormat="1" ht="15" customHeight="1" x14ac:dyDescent="0.15">
      <c r="C271" s="24"/>
      <c r="D271" s="24"/>
      <c r="E271" s="24"/>
      <c r="G271" s="28"/>
      <c r="H271" s="28"/>
    </row>
    <row r="272" spans="3:8" s="16" customFormat="1" ht="15" customHeight="1" x14ac:dyDescent="0.15">
      <c r="C272" s="24"/>
      <c r="D272" s="24"/>
      <c r="E272" s="24"/>
      <c r="G272" s="28"/>
      <c r="H272" s="28"/>
    </row>
    <row r="273" spans="3:8" s="16" customFormat="1" ht="15" customHeight="1" x14ac:dyDescent="0.15">
      <c r="C273" s="24"/>
      <c r="D273" s="24"/>
      <c r="E273" s="24"/>
      <c r="G273" s="28"/>
      <c r="H273" s="28"/>
    </row>
    <row r="274" spans="3:8" s="16" customFormat="1" ht="15" customHeight="1" x14ac:dyDescent="0.15">
      <c r="C274" s="24"/>
      <c r="D274" s="24"/>
      <c r="E274" s="24"/>
      <c r="G274" s="28"/>
      <c r="H274" s="28"/>
    </row>
    <row r="275" spans="3:8" s="16" customFormat="1" ht="15" customHeight="1" x14ac:dyDescent="0.15">
      <c r="C275" s="24"/>
      <c r="D275" s="24"/>
      <c r="E275" s="24"/>
      <c r="G275" s="28"/>
      <c r="H275" s="28"/>
    </row>
    <row r="276" spans="3:8" s="16" customFormat="1" ht="15" customHeight="1" x14ac:dyDescent="0.15">
      <c r="C276" s="24"/>
      <c r="D276" s="24"/>
      <c r="E276" s="24"/>
      <c r="G276" s="28"/>
      <c r="H276" s="28"/>
    </row>
    <row r="277" spans="3:8" s="16" customFormat="1" ht="15" customHeight="1" x14ac:dyDescent="0.15">
      <c r="C277" s="24"/>
      <c r="D277" s="24"/>
      <c r="E277" s="24"/>
      <c r="G277" s="28"/>
      <c r="H277" s="28"/>
    </row>
    <row r="278" spans="3:8" s="16" customFormat="1" ht="15" customHeight="1" x14ac:dyDescent="0.15">
      <c r="C278" s="24"/>
      <c r="D278" s="24"/>
      <c r="E278" s="24"/>
      <c r="G278" s="28"/>
      <c r="H278" s="28"/>
    </row>
    <row r="279" spans="3:8" s="16" customFormat="1" ht="15" customHeight="1" x14ac:dyDescent="0.15">
      <c r="C279" s="24"/>
      <c r="D279" s="24"/>
      <c r="E279" s="24"/>
      <c r="G279" s="28"/>
      <c r="H279" s="28"/>
    </row>
    <row r="280" spans="3:8" s="16" customFormat="1" ht="15" customHeight="1" x14ac:dyDescent="0.15">
      <c r="C280" s="24"/>
      <c r="D280" s="24"/>
      <c r="E280" s="24"/>
      <c r="G280" s="28"/>
      <c r="H280" s="28"/>
    </row>
    <row r="281" spans="3:8" s="16" customFormat="1" ht="15" customHeight="1" x14ac:dyDescent="0.15">
      <c r="C281" s="24"/>
      <c r="D281" s="24"/>
      <c r="E281" s="24"/>
      <c r="G281" s="28"/>
      <c r="H281" s="28"/>
    </row>
    <row r="282" spans="3:8" s="16" customFormat="1" ht="15" customHeight="1" x14ac:dyDescent="0.15">
      <c r="C282" s="24"/>
      <c r="D282" s="24"/>
      <c r="E282" s="24"/>
      <c r="G282" s="28"/>
      <c r="H282" s="28"/>
    </row>
    <row r="283" spans="3:8" s="16" customFormat="1" ht="15" customHeight="1" x14ac:dyDescent="0.15">
      <c r="C283" s="24"/>
      <c r="D283" s="24"/>
      <c r="E283" s="24"/>
      <c r="G283" s="28"/>
      <c r="H283" s="28"/>
    </row>
    <row r="284" spans="3:8" s="16" customFormat="1" ht="15" customHeight="1" x14ac:dyDescent="0.15">
      <c r="C284" s="24"/>
      <c r="D284" s="24"/>
      <c r="E284" s="24"/>
      <c r="G284" s="28"/>
      <c r="H284" s="28"/>
    </row>
    <row r="285" spans="3:8" s="16" customFormat="1" ht="15" customHeight="1" x14ac:dyDescent="0.15">
      <c r="C285" s="24"/>
      <c r="D285" s="24"/>
      <c r="E285" s="24"/>
      <c r="G285" s="28"/>
      <c r="H285" s="28"/>
    </row>
    <row r="286" spans="3:8" s="16" customFormat="1" ht="15" customHeight="1" x14ac:dyDescent="0.15">
      <c r="C286" s="24"/>
      <c r="D286" s="24"/>
      <c r="E286" s="24"/>
      <c r="G286" s="28"/>
      <c r="H286" s="28"/>
    </row>
    <row r="287" spans="3:8" s="16" customFormat="1" ht="15" customHeight="1" x14ac:dyDescent="0.15">
      <c r="C287" s="24"/>
      <c r="D287" s="24"/>
      <c r="E287" s="24"/>
      <c r="G287" s="28"/>
      <c r="H287" s="28"/>
    </row>
    <row r="288" spans="3:8" s="16" customFormat="1" ht="15" customHeight="1" x14ac:dyDescent="0.15">
      <c r="C288" s="24"/>
      <c r="D288" s="24"/>
      <c r="E288" s="24"/>
      <c r="G288" s="28"/>
      <c r="H288" s="28"/>
    </row>
    <row r="289" spans="3:8" s="16" customFormat="1" ht="15" customHeight="1" x14ac:dyDescent="0.15">
      <c r="C289" s="24"/>
      <c r="D289" s="24"/>
      <c r="E289" s="24"/>
      <c r="G289" s="28"/>
      <c r="H289" s="28"/>
    </row>
    <row r="290" spans="3:8" s="16" customFormat="1" ht="15" customHeight="1" x14ac:dyDescent="0.15">
      <c r="C290" s="24"/>
      <c r="D290" s="24"/>
      <c r="E290" s="24"/>
      <c r="G290" s="28"/>
      <c r="H290" s="28"/>
    </row>
    <row r="291" spans="3:8" s="16" customFormat="1" ht="15" customHeight="1" x14ac:dyDescent="0.15">
      <c r="C291" s="24"/>
      <c r="D291" s="24"/>
      <c r="E291" s="24"/>
      <c r="G291" s="28"/>
      <c r="H291" s="28"/>
    </row>
    <row r="292" spans="3:8" s="16" customFormat="1" ht="15" customHeight="1" x14ac:dyDescent="0.15">
      <c r="C292" s="24"/>
      <c r="D292" s="24"/>
      <c r="E292" s="24"/>
      <c r="G292" s="28"/>
      <c r="H292" s="28"/>
    </row>
    <row r="293" spans="3:8" s="16" customFormat="1" ht="15" customHeight="1" x14ac:dyDescent="0.15">
      <c r="C293" s="24"/>
      <c r="D293" s="24"/>
      <c r="E293" s="24"/>
      <c r="G293" s="28"/>
      <c r="H293" s="28"/>
    </row>
    <row r="294" spans="3:8" s="16" customFormat="1" ht="15" customHeight="1" x14ac:dyDescent="0.15">
      <c r="C294" s="24"/>
      <c r="D294" s="24"/>
      <c r="E294" s="24"/>
      <c r="G294" s="28"/>
      <c r="H294" s="28"/>
    </row>
    <row r="295" spans="3:8" s="16" customFormat="1" ht="15" customHeight="1" x14ac:dyDescent="0.15">
      <c r="C295" s="24"/>
      <c r="D295" s="24"/>
      <c r="E295" s="24"/>
      <c r="G295" s="28"/>
      <c r="H295" s="28"/>
    </row>
    <row r="296" spans="3:8" s="16" customFormat="1" ht="15" customHeight="1" x14ac:dyDescent="0.15">
      <c r="C296" s="24"/>
      <c r="D296" s="24"/>
      <c r="E296" s="24"/>
      <c r="G296" s="28"/>
      <c r="H296" s="28"/>
    </row>
    <row r="297" spans="3:8" s="16" customFormat="1" ht="15" customHeight="1" x14ac:dyDescent="0.15">
      <c r="C297" s="24"/>
      <c r="D297" s="24"/>
      <c r="E297" s="24"/>
      <c r="G297" s="28"/>
      <c r="H297" s="28"/>
    </row>
    <row r="298" spans="3:8" s="16" customFormat="1" ht="15" customHeight="1" x14ac:dyDescent="0.15">
      <c r="C298" s="24"/>
      <c r="D298" s="24"/>
      <c r="E298" s="24"/>
      <c r="G298" s="28"/>
      <c r="H298" s="28"/>
    </row>
    <row r="299" spans="3:8" s="16" customFormat="1" ht="15" customHeight="1" x14ac:dyDescent="0.15">
      <c r="C299" s="24"/>
      <c r="D299" s="24"/>
      <c r="E299" s="24"/>
      <c r="G299" s="28"/>
      <c r="H299" s="28"/>
    </row>
    <row r="300" spans="3:8" s="16" customFormat="1" ht="15" customHeight="1" x14ac:dyDescent="0.15">
      <c r="C300" s="24"/>
      <c r="D300" s="24"/>
      <c r="E300" s="24"/>
      <c r="G300" s="28"/>
      <c r="H300" s="28"/>
    </row>
    <row r="301" spans="3:8" s="16" customFormat="1" ht="15" customHeight="1" x14ac:dyDescent="0.15">
      <c r="C301" s="24"/>
      <c r="D301" s="24"/>
      <c r="E301" s="24"/>
      <c r="G301" s="28"/>
      <c r="H301" s="28"/>
    </row>
    <row r="302" spans="3:8" s="16" customFormat="1" ht="15" customHeight="1" x14ac:dyDescent="0.15">
      <c r="C302" s="24"/>
      <c r="D302" s="24"/>
      <c r="E302" s="24"/>
      <c r="G302" s="28"/>
      <c r="H302" s="28"/>
    </row>
    <row r="303" spans="3:8" s="16" customFormat="1" ht="15" customHeight="1" x14ac:dyDescent="0.15">
      <c r="C303" s="24"/>
      <c r="D303" s="24"/>
      <c r="E303" s="24"/>
      <c r="G303" s="28"/>
      <c r="H303" s="28"/>
    </row>
    <row r="304" spans="3:8" s="16" customFormat="1" ht="15" customHeight="1" x14ac:dyDescent="0.15">
      <c r="C304" s="24"/>
      <c r="D304" s="24"/>
      <c r="E304" s="24"/>
      <c r="G304" s="28"/>
      <c r="H304" s="28"/>
    </row>
    <row r="305" spans="1:8" s="16" customFormat="1" ht="15" customHeight="1" x14ac:dyDescent="0.15">
      <c r="C305" s="24"/>
      <c r="D305" s="24"/>
      <c r="E305" s="24"/>
      <c r="G305" s="28"/>
      <c r="H305" s="28"/>
    </row>
    <row r="306" spans="1:8" s="16" customFormat="1" ht="15" customHeight="1" x14ac:dyDescent="0.15">
      <c r="C306" s="24"/>
      <c r="D306" s="24"/>
      <c r="E306" s="24"/>
      <c r="G306" s="28"/>
      <c r="H306" s="28"/>
    </row>
    <row r="307" spans="1:8" s="16" customFormat="1" ht="15" customHeight="1" x14ac:dyDescent="0.15">
      <c r="C307" s="24"/>
      <c r="D307" s="24"/>
      <c r="E307" s="24"/>
      <c r="G307" s="28"/>
      <c r="H307" s="28"/>
    </row>
    <row r="308" spans="1:8" s="16" customFormat="1" ht="15" customHeight="1" x14ac:dyDescent="0.15">
      <c r="C308" s="24"/>
      <c r="D308" s="24"/>
      <c r="E308" s="24"/>
      <c r="G308" s="28"/>
      <c r="H308" s="28"/>
    </row>
    <row r="309" spans="1:8" s="16" customFormat="1" ht="15" customHeight="1" x14ac:dyDescent="0.15">
      <c r="C309" s="24"/>
      <c r="D309" s="24"/>
      <c r="E309" s="24"/>
      <c r="G309" s="28"/>
      <c r="H309" s="28"/>
    </row>
    <row r="310" spans="1:8" s="16" customFormat="1" ht="15" customHeight="1" x14ac:dyDescent="0.15">
      <c r="C310" s="24"/>
      <c r="D310" s="24"/>
      <c r="E310" s="24"/>
      <c r="G310" s="28"/>
      <c r="H310" s="28"/>
    </row>
    <row r="311" spans="1:8" s="16" customFormat="1" ht="15" customHeight="1" x14ac:dyDescent="0.15">
      <c r="C311" s="24"/>
      <c r="D311" s="24"/>
      <c r="E311" s="24"/>
      <c r="G311" s="28"/>
      <c r="H311" s="28"/>
    </row>
    <row r="312" spans="1:8" s="16" customFormat="1" ht="15" customHeight="1" x14ac:dyDescent="0.15">
      <c r="C312" s="24"/>
      <c r="D312" s="24"/>
      <c r="E312" s="24"/>
      <c r="G312" s="28"/>
      <c r="H312" s="28"/>
    </row>
    <row r="313" spans="1:8" s="1" customFormat="1" ht="15" customHeight="1" x14ac:dyDescent="0.15">
      <c r="A313" s="16"/>
      <c r="B313" s="16"/>
      <c r="C313" s="24"/>
      <c r="D313" s="24"/>
      <c r="E313" s="24"/>
      <c r="G313" s="2"/>
      <c r="H313" s="2"/>
    </row>
    <row r="314" spans="1:8" s="1" customFormat="1" ht="15" customHeight="1" x14ac:dyDescent="0.15">
      <c r="A314" s="16"/>
      <c r="B314" s="16"/>
      <c r="C314" s="24"/>
      <c r="D314" s="24"/>
      <c r="E314" s="24"/>
      <c r="G314" s="2"/>
      <c r="H314" s="2"/>
    </row>
    <row r="315" spans="1:8" s="1" customFormat="1" ht="15" customHeight="1" x14ac:dyDescent="0.15">
      <c r="A315" s="16"/>
      <c r="B315" s="16"/>
      <c r="C315" s="24"/>
      <c r="D315" s="24"/>
      <c r="E315" s="24"/>
      <c r="G315" s="2"/>
      <c r="H315" s="2"/>
    </row>
    <row r="316" spans="1:8" s="1" customFormat="1" ht="15" customHeight="1" x14ac:dyDescent="0.15">
      <c r="A316" s="16"/>
      <c r="B316" s="16"/>
      <c r="C316" s="24"/>
      <c r="D316" s="24"/>
      <c r="E316" s="24"/>
      <c r="G316" s="2"/>
      <c r="H316" s="2"/>
    </row>
    <row r="317" spans="1:8" s="1" customFormat="1" ht="15" customHeight="1" x14ac:dyDescent="0.15">
      <c r="A317" s="16"/>
      <c r="B317" s="16"/>
      <c r="C317" s="24"/>
      <c r="D317" s="24"/>
      <c r="E317" s="24"/>
      <c r="G317" s="2"/>
      <c r="H317" s="2"/>
    </row>
    <row r="318" spans="1:8" s="1" customFormat="1" ht="15" customHeight="1" x14ac:dyDescent="0.15">
      <c r="A318" s="16"/>
      <c r="B318" s="16"/>
      <c r="C318" s="24"/>
      <c r="D318" s="24"/>
      <c r="E318" s="24"/>
      <c r="G318" s="2"/>
      <c r="H318" s="2"/>
    </row>
    <row r="319" spans="1:8" s="1" customFormat="1" ht="15" customHeight="1" x14ac:dyDescent="0.15">
      <c r="A319" s="16"/>
      <c r="B319" s="16"/>
      <c r="C319" s="24"/>
      <c r="D319" s="24"/>
      <c r="E319" s="24"/>
      <c r="G319" s="2"/>
      <c r="H319" s="2"/>
    </row>
    <row r="320" spans="1:8" s="1" customFormat="1" ht="15" customHeight="1" x14ac:dyDescent="0.15">
      <c r="A320" s="16"/>
      <c r="B320" s="16"/>
      <c r="C320" s="24"/>
      <c r="D320" s="24"/>
      <c r="E320" s="24"/>
      <c r="G320" s="2"/>
      <c r="H320" s="2"/>
    </row>
    <row r="321" spans="1:8" s="1" customFormat="1" ht="15" customHeight="1" x14ac:dyDescent="0.15">
      <c r="A321" s="16"/>
      <c r="B321" s="16"/>
      <c r="C321" s="24"/>
      <c r="D321" s="24"/>
      <c r="E321" s="24"/>
      <c r="G321" s="2"/>
      <c r="H321" s="2"/>
    </row>
    <row r="322" spans="1:8" s="1" customFormat="1" ht="15" customHeight="1" x14ac:dyDescent="0.15">
      <c r="A322" s="16"/>
      <c r="B322" s="16"/>
      <c r="C322" s="24"/>
      <c r="D322" s="24"/>
      <c r="E322" s="24"/>
      <c r="G322" s="2"/>
      <c r="H322" s="2"/>
    </row>
    <row r="323" spans="1:8" s="1" customFormat="1" ht="15" customHeight="1" x14ac:dyDescent="0.15">
      <c r="A323" s="16"/>
      <c r="B323" s="16"/>
      <c r="C323" s="24"/>
      <c r="D323" s="24"/>
      <c r="E323" s="24"/>
      <c r="G323" s="2"/>
      <c r="H323" s="2"/>
    </row>
    <row r="324" spans="1:8" s="1" customFormat="1" ht="15" customHeight="1" x14ac:dyDescent="0.15">
      <c r="A324" s="16"/>
      <c r="B324" s="16"/>
      <c r="C324" s="24"/>
      <c r="D324" s="24"/>
      <c r="E324" s="24"/>
      <c r="G324" s="2"/>
      <c r="H324" s="2"/>
    </row>
    <row r="325" spans="1:8" s="1" customFormat="1" ht="15" customHeight="1" x14ac:dyDescent="0.15">
      <c r="A325" s="16"/>
      <c r="B325" s="16"/>
      <c r="C325" s="24"/>
      <c r="D325" s="24"/>
      <c r="E325" s="24"/>
      <c r="G325" s="2"/>
      <c r="H325" s="2"/>
    </row>
    <row r="326" spans="1:8" s="1" customFormat="1" ht="15" customHeight="1" x14ac:dyDescent="0.15">
      <c r="A326" s="16"/>
      <c r="B326" s="16"/>
      <c r="C326" s="24"/>
      <c r="D326" s="24"/>
      <c r="E326" s="24"/>
      <c r="G326" s="2"/>
      <c r="H326" s="2"/>
    </row>
    <row r="327" spans="1:8" s="1" customFormat="1" ht="15" customHeight="1" x14ac:dyDescent="0.15">
      <c r="A327" s="16"/>
      <c r="B327" s="16"/>
      <c r="C327" s="24"/>
      <c r="D327" s="24"/>
      <c r="E327" s="24"/>
      <c r="G327" s="2"/>
      <c r="H327" s="2"/>
    </row>
    <row r="328" spans="1:8" s="1" customFormat="1" ht="15" customHeight="1" x14ac:dyDescent="0.15">
      <c r="A328" s="16"/>
      <c r="B328" s="16"/>
      <c r="C328" s="24"/>
      <c r="D328" s="24"/>
      <c r="E328" s="24"/>
      <c r="G328" s="2"/>
      <c r="H328" s="2"/>
    </row>
    <row r="329" spans="1:8" s="1" customFormat="1" ht="15" customHeight="1" x14ac:dyDescent="0.15">
      <c r="A329" s="16"/>
      <c r="B329" s="16"/>
      <c r="C329" s="24"/>
      <c r="D329" s="24"/>
      <c r="E329" s="24"/>
      <c r="G329" s="2"/>
      <c r="H329" s="2"/>
    </row>
    <row r="330" spans="1:8" s="1" customFormat="1" ht="15" customHeight="1" x14ac:dyDescent="0.15">
      <c r="A330" s="16"/>
      <c r="B330" s="16"/>
      <c r="C330" s="24"/>
      <c r="D330" s="24"/>
      <c r="E330" s="24"/>
      <c r="G330" s="2"/>
      <c r="H330" s="2"/>
    </row>
    <row r="331" spans="1:8" s="1" customFormat="1" ht="15" customHeight="1" x14ac:dyDescent="0.15">
      <c r="A331" s="16"/>
      <c r="B331" s="16"/>
      <c r="C331" s="24"/>
      <c r="D331" s="24"/>
      <c r="E331" s="24"/>
      <c r="G331" s="2"/>
      <c r="H331" s="2"/>
    </row>
    <row r="332" spans="1:8" s="1" customFormat="1" ht="15" customHeight="1" x14ac:dyDescent="0.15">
      <c r="A332" s="16"/>
      <c r="B332" s="16"/>
      <c r="C332" s="24"/>
      <c r="D332" s="24"/>
      <c r="E332" s="24"/>
      <c r="G332" s="2"/>
      <c r="H332" s="2"/>
    </row>
    <row r="333" spans="1:8" s="1" customFormat="1" ht="15" customHeight="1" x14ac:dyDescent="0.15">
      <c r="A333" s="16"/>
      <c r="B333" s="16"/>
      <c r="C333" s="24"/>
      <c r="D333" s="24"/>
      <c r="E333" s="24"/>
      <c r="G333" s="2"/>
      <c r="H333" s="2"/>
    </row>
    <row r="334" spans="1:8" s="1" customFormat="1" ht="15" customHeight="1" x14ac:dyDescent="0.15">
      <c r="A334" s="16"/>
      <c r="B334" s="16"/>
      <c r="C334" s="24"/>
      <c r="D334" s="24"/>
      <c r="E334" s="24"/>
      <c r="G334" s="2"/>
      <c r="H334" s="2"/>
    </row>
    <row r="335" spans="1:8" s="1" customFormat="1" ht="15" customHeight="1" x14ac:dyDescent="0.15">
      <c r="A335" s="16"/>
      <c r="B335" s="16"/>
      <c r="C335" s="24"/>
      <c r="D335" s="24"/>
      <c r="E335" s="24"/>
      <c r="G335" s="2"/>
      <c r="H335" s="2"/>
    </row>
    <row r="336" spans="1:8" s="1" customFormat="1" ht="15" customHeight="1" x14ac:dyDescent="0.15">
      <c r="A336" s="16"/>
      <c r="B336" s="16"/>
      <c r="C336" s="24"/>
      <c r="D336" s="24"/>
      <c r="E336" s="24"/>
      <c r="G336" s="2"/>
      <c r="H336" s="2"/>
    </row>
    <row r="337" spans="1:8" s="1" customFormat="1" ht="15" customHeight="1" x14ac:dyDescent="0.15">
      <c r="A337" s="16"/>
      <c r="B337" s="16"/>
      <c r="C337" s="24"/>
      <c r="D337" s="24"/>
      <c r="E337" s="24"/>
      <c r="G337" s="2"/>
      <c r="H337" s="2"/>
    </row>
    <row r="338" spans="1:8" s="1" customFormat="1" ht="15" customHeight="1" x14ac:dyDescent="0.15">
      <c r="A338" s="16"/>
      <c r="B338" s="16"/>
      <c r="C338" s="24"/>
      <c r="D338" s="24"/>
      <c r="E338" s="24"/>
      <c r="G338" s="2"/>
      <c r="H338" s="2"/>
    </row>
    <row r="339" spans="1:8" s="1" customFormat="1" ht="15" customHeight="1" x14ac:dyDescent="0.15">
      <c r="A339" s="16"/>
      <c r="B339" s="16"/>
      <c r="C339" s="24"/>
      <c r="D339" s="24"/>
      <c r="E339" s="24"/>
      <c r="G339" s="2"/>
      <c r="H339" s="2"/>
    </row>
    <row r="340" spans="1:8" s="1" customFormat="1" ht="15" customHeight="1" x14ac:dyDescent="0.15">
      <c r="A340" s="16"/>
      <c r="B340" s="16"/>
      <c r="C340" s="24"/>
      <c r="D340" s="24"/>
      <c r="E340" s="24"/>
      <c r="G340" s="2"/>
      <c r="H340" s="2"/>
    </row>
    <row r="341" spans="1:8" s="1" customFormat="1" ht="15" customHeight="1" x14ac:dyDescent="0.15">
      <c r="A341" s="16"/>
      <c r="B341" s="16"/>
      <c r="C341" s="24"/>
      <c r="D341" s="24"/>
      <c r="E341" s="24"/>
      <c r="G341" s="2"/>
      <c r="H341" s="2"/>
    </row>
    <row r="342" spans="1:8" s="1" customFormat="1" ht="15" customHeight="1" x14ac:dyDescent="0.15">
      <c r="A342" s="16"/>
      <c r="B342" s="16"/>
      <c r="C342" s="24"/>
      <c r="D342" s="24"/>
      <c r="E342" s="24"/>
      <c r="G342" s="2"/>
      <c r="H342" s="2"/>
    </row>
    <row r="343" spans="1:8" s="1" customFormat="1" ht="15" customHeight="1" x14ac:dyDescent="0.15">
      <c r="A343" s="16"/>
      <c r="B343" s="16"/>
      <c r="C343" s="24"/>
      <c r="D343" s="24"/>
      <c r="E343" s="24"/>
      <c r="G343" s="2"/>
      <c r="H343" s="2"/>
    </row>
  </sheetData>
  <mergeCells count="122">
    <mergeCell ref="E106:E107"/>
    <mergeCell ref="H106:H107"/>
    <mergeCell ref="K106:K107"/>
    <mergeCell ref="E162:E163"/>
    <mergeCell ref="H162:H163"/>
    <mergeCell ref="K162:K163"/>
    <mergeCell ref="E134:E161"/>
    <mergeCell ref="H134:H161"/>
    <mergeCell ref="K134:K161"/>
    <mergeCell ref="I132:J133"/>
    <mergeCell ref="E100:E103"/>
    <mergeCell ref="H93:H95"/>
    <mergeCell ref="H96:H99"/>
    <mergeCell ref="H100:H103"/>
    <mergeCell ref="K93:K95"/>
    <mergeCell ref="K96:K99"/>
    <mergeCell ref="K100:K103"/>
    <mergeCell ref="E91:E92"/>
    <mergeCell ref="H91:H92"/>
    <mergeCell ref="K91:K92"/>
    <mergeCell ref="E93:E95"/>
    <mergeCell ref="E96:E99"/>
    <mergeCell ref="K81:K83"/>
    <mergeCell ref="E84:E87"/>
    <mergeCell ref="H84:H87"/>
    <mergeCell ref="K84:K87"/>
    <mergeCell ref="E51:E61"/>
    <mergeCell ref="H51:H61"/>
    <mergeCell ref="E62:E71"/>
    <mergeCell ref="H62:H71"/>
    <mergeCell ref="E72:E80"/>
    <mergeCell ref="H72:H80"/>
    <mergeCell ref="K62:K71"/>
    <mergeCell ref="K51:K61"/>
    <mergeCell ref="C108:C130"/>
    <mergeCell ref="D108:D130"/>
    <mergeCell ref="C134:C161"/>
    <mergeCell ref="D134:D161"/>
    <mergeCell ref="D96:D99"/>
    <mergeCell ref="C100:C103"/>
    <mergeCell ref="D100:D103"/>
    <mergeCell ref="C51:C61"/>
    <mergeCell ref="D51:D61"/>
    <mergeCell ref="C62:C71"/>
    <mergeCell ref="D62:D71"/>
    <mergeCell ref="C72:C80"/>
    <mergeCell ref="D72:D80"/>
    <mergeCell ref="C81:C83"/>
    <mergeCell ref="D81:D83"/>
    <mergeCell ref="C84:C87"/>
    <mergeCell ref="D84:D87"/>
    <mergeCell ref="D162:D163"/>
    <mergeCell ref="C162:C163"/>
    <mergeCell ref="F132:G133"/>
    <mergeCell ref="A132:A133"/>
    <mergeCell ref="B132:B133"/>
    <mergeCell ref="C132:C133"/>
    <mergeCell ref="D132:D133"/>
    <mergeCell ref="F3:G4"/>
    <mergeCell ref="F43:G44"/>
    <mergeCell ref="A3:A4"/>
    <mergeCell ref="B3:B4"/>
    <mergeCell ref="C3:C4"/>
    <mergeCell ref="D3:D4"/>
    <mergeCell ref="A5:A6"/>
    <mergeCell ref="B5:B6"/>
    <mergeCell ref="C5:C6"/>
    <mergeCell ref="A11:A12"/>
    <mergeCell ref="B11:B12"/>
    <mergeCell ref="C11:C12"/>
    <mergeCell ref="A9:A10"/>
    <mergeCell ref="A7:A8"/>
    <mergeCell ref="B7:B8"/>
    <mergeCell ref="C7:C8"/>
    <mergeCell ref="A43:A44"/>
    <mergeCell ref="A108:A109"/>
    <mergeCell ref="B108:B109"/>
    <mergeCell ref="A45:A46"/>
    <mergeCell ref="B49:B50"/>
    <mergeCell ref="A106:A107"/>
    <mergeCell ref="B91:B92"/>
    <mergeCell ref="A89:A90"/>
    <mergeCell ref="B89:B90"/>
    <mergeCell ref="A104:A105"/>
    <mergeCell ref="B106:B107"/>
    <mergeCell ref="K5:K6"/>
    <mergeCell ref="K17:K18"/>
    <mergeCell ref="K13:K14"/>
    <mergeCell ref="C43:C44"/>
    <mergeCell ref="D43:D44"/>
    <mergeCell ref="C15:C16"/>
    <mergeCell ref="C9:C10"/>
    <mergeCell ref="K47:K48"/>
    <mergeCell ref="K49:K50"/>
    <mergeCell ref="K45:K46"/>
    <mergeCell ref="K15:K16"/>
    <mergeCell ref="K7:K8"/>
    <mergeCell ref="K9:K10"/>
    <mergeCell ref="K11:K12"/>
    <mergeCell ref="C13:C14"/>
    <mergeCell ref="I89:J90"/>
    <mergeCell ref="I43:J44"/>
    <mergeCell ref="D89:D90"/>
    <mergeCell ref="C93:C95"/>
    <mergeCell ref="D93:D95"/>
    <mergeCell ref="C96:C99"/>
    <mergeCell ref="A1:J1"/>
    <mergeCell ref="D9:D10"/>
    <mergeCell ref="D11:D12"/>
    <mergeCell ref="F89:G90"/>
    <mergeCell ref="C89:C90"/>
    <mergeCell ref="D13:D14"/>
    <mergeCell ref="D15:D16"/>
    <mergeCell ref="B43:B44"/>
    <mergeCell ref="I3:J4"/>
    <mergeCell ref="B9:B10"/>
    <mergeCell ref="A15:A16"/>
    <mergeCell ref="A47:A48"/>
    <mergeCell ref="B13:B14"/>
    <mergeCell ref="B15:B16"/>
    <mergeCell ref="E81:E83"/>
    <mergeCell ref="H81:H83"/>
  </mergeCells>
  <phoneticPr fontId="3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82" fitToHeight="30" orientation="landscape" r:id="rId1"/>
  <headerFooter alignWithMargins="0">
    <oddFooter>&amp;C&amp;P</oddFooter>
  </headerFooter>
  <rowBreaks count="3" manualBreakCount="3">
    <brk id="41" max="10" man="1"/>
    <brk id="87" max="10" man="1"/>
    <brk id="130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2018년 총괄표최종제출본</vt:lpstr>
      <vt:lpstr>2018년 활동보조 예산서</vt:lpstr>
      <vt:lpstr>'2018년 총괄표최종제출본'!Print_Area</vt:lpstr>
      <vt:lpstr>'2018년 활동보조 예산서'!Print_Area</vt:lpstr>
      <vt:lpstr>'2018년 활동보조 예산서'!Print_Titles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윤영지</cp:lastModifiedBy>
  <cp:lastPrinted>2018-09-13T08:24:11Z</cp:lastPrinted>
  <dcterms:created xsi:type="dcterms:W3CDTF">2014-12-26T13:30:06Z</dcterms:created>
  <dcterms:modified xsi:type="dcterms:W3CDTF">2018-11-20T00:45:33Z</dcterms:modified>
</cp:coreProperties>
</file>