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윤영지나스\★회계업무\추경예산\2019\복지관\"/>
    </mc:Choice>
  </mc:AlternateContent>
  <bookViews>
    <workbookView xWindow="0" yWindow="0" windowWidth="28800" windowHeight="11400" activeTab="1"/>
  </bookViews>
  <sheets>
    <sheet name="2019년 총괄표최종제출본" sheetId="3" r:id="rId1"/>
    <sheet name="2019년 활동보조 예산서" sheetId="2" r:id="rId2"/>
  </sheets>
  <definedNames>
    <definedName name="_xlnm.Print_Area" localSheetId="0">'2019년 총괄표최종제출본'!$A$1:$N$27</definedName>
    <definedName name="_xlnm.Print_Area" localSheetId="1">'2019년 활동보조 예산서'!$A$42:$K$171</definedName>
    <definedName name="_xlnm.Print_Titles" localSheetId="1">'2019년 활동보조 예산서'!$42:$44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3" l="1"/>
  <c r="L26" i="3"/>
  <c r="K26" i="3"/>
  <c r="L20" i="3"/>
  <c r="K20" i="3"/>
  <c r="M24" i="3"/>
  <c r="N24" i="3"/>
  <c r="E18" i="3" l="1"/>
  <c r="E14" i="3"/>
  <c r="D18" i="3"/>
  <c r="F18" i="3" s="1"/>
  <c r="G18" i="3" s="1"/>
  <c r="D14" i="3"/>
  <c r="F14" i="3" s="1"/>
  <c r="G14" i="3" s="1"/>
  <c r="E14" i="2"/>
  <c r="K94" i="2" l="1"/>
  <c r="J156" i="2" l="1"/>
  <c r="J15" i="2" l="1"/>
  <c r="J133" i="2" l="1"/>
  <c r="J89" i="2" l="1"/>
  <c r="J88" i="2"/>
  <c r="J86" i="2"/>
  <c r="J87" i="2"/>
  <c r="J145" i="2" l="1"/>
  <c r="J142" i="2"/>
  <c r="J129" i="2"/>
  <c r="G129" i="2"/>
  <c r="J120" i="2"/>
  <c r="H118" i="2" s="1"/>
  <c r="J108" i="2"/>
  <c r="G108" i="2"/>
  <c r="J84" i="2"/>
  <c r="J63" i="2"/>
  <c r="G145" i="2"/>
  <c r="G142" i="2"/>
  <c r="G120" i="2" l="1"/>
  <c r="E118" i="2" s="1"/>
  <c r="K118" i="2" s="1"/>
  <c r="G84" i="2"/>
  <c r="G63" i="2"/>
  <c r="G8" i="2"/>
  <c r="M26" i="3" l="1"/>
  <c r="N26" i="3" s="1"/>
  <c r="H170" i="2"/>
  <c r="M13" i="3"/>
  <c r="N13" i="3" s="1"/>
  <c r="M16" i="3"/>
  <c r="N16" i="3" s="1"/>
  <c r="M18" i="3"/>
  <c r="N18" i="3" s="1"/>
  <c r="M21" i="3"/>
  <c r="N21" i="3" s="1"/>
  <c r="M22" i="3"/>
  <c r="N22" i="3" s="1"/>
  <c r="M23" i="3"/>
  <c r="N23" i="3" s="1"/>
  <c r="K25" i="3"/>
  <c r="L25" i="3"/>
  <c r="M27" i="3"/>
  <c r="N27" i="3" s="1"/>
  <c r="E8" i="3"/>
  <c r="E6" i="3" s="1"/>
  <c r="D8" i="3"/>
  <c r="D6" i="3" s="1"/>
  <c r="F13" i="3"/>
  <c r="G13" i="3" s="1"/>
  <c r="M20" i="3" l="1"/>
  <c r="N20" i="3" s="1"/>
  <c r="M25" i="3"/>
  <c r="N25" i="3" s="1"/>
  <c r="J100" i="2" l="1"/>
  <c r="H97" i="2" s="1"/>
  <c r="E8" i="2" l="1"/>
  <c r="H18" i="2" l="1"/>
  <c r="H16" i="2"/>
  <c r="H14" i="2"/>
  <c r="K13" i="2" l="1"/>
  <c r="J8" i="2"/>
  <c r="H10" i="2"/>
  <c r="H12" i="2"/>
  <c r="E18" i="2"/>
  <c r="E12" i="2"/>
  <c r="E10" i="2"/>
  <c r="J125" i="2"/>
  <c r="J117" i="2"/>
  <c r="H114" i="2" s="1"/>
  <c r="J113" i="2"/>
  <c r="H109" i="2" s="1"/>
  <c r="J96" i="2"/>
  <c r="H94" i="2" s="1"/>
  <c r="J93" i="2"/>
  <c r="H85" i="2" s="1"/>
  <c r="H64" i="2"/>
  <c r="J169" i="2" l="1"/>
  <c r="K11" i="2"/>
  <c r="H51" i="2"/>
  <c r="J50" i="2"/>
  <c r="H50" i="2" s="1"/>
  <c r="K9" i="2"/>
  <c r="H8" i="2"/>
  <c r="H6" i="2" s="1"/>
  <c r="J6" i="2"/>
  <c r="K17" i="2"/>
  <c r="J124" i="2" l="1"/>
  <c r="H152" i="2"/>
  <c r="K7" i="2"/>
  <c r="J122" i="2" l="1"/>
  <c r="H123" i="2"/>
  <c r="E16" i="2"/>
  <c r="E6" i="2" s="1"/>
  <c r="K15" i="2" l="1"/>
  <c r="K5" i="2"/>
  <c r="L10" i="3" l="1"/>
  <c r="K10" i="3"/>
  <c r="K8" i="3" s="1"/>
  <c r="M10" i="3" l="1"/>
  <c r="L8" i="3"/>
  <c r="F10" i="3"/>
  <c r="G10" i="3" s="1"/>
  <c r="F11" i="3"/>
  <c r="G11" i="3" s="1"/>
  <c r="M11" i="3"/>
  <c r="N11" i="3" s="1"/>
  <c r="M12" i="3"/>
  <c r="N12" i="3" s="1"/>
  <c r="F16" i="3"/>
  <c r="G16" i="3" s="1"/>
  <c r="F26" i="3"/>
  <c r="G26" i="3" s="1"/>
  <c r="M8" i="3" l="1"/>
  <c r="N8" i="3" s="1"/>
  <c r="F8" i="3"/>
  <c r="G8" i="3" s="1"/>
  <c r="F6" i="3"/>
  <c r="G6" i="3" s="1"/>
  <c r="N10" i="3"/>
  <c r="E170" i="2"/>
  <c r="K170" i="2" s="1"/>
  <c r="M6" i="3" l="1"/>
  <c r="N6" i="3" s="1"/>
  <c r="G6" i="2" l="1"/>
  <c r="E106" i="2" l="1"/>
  <c r="E64" i="2"/>
  <c r="K64" i="2" s="1"/>
  <c r="G125" i="2"/>
  <c r="G113" i="2"/>
  <c r="E109" i="2" s="1"/>
  <c r="K109" i="2" s="1"/>
  <c r="G117" i="2" l="1"/>
  <c r="G105" i="2" s="1"/>
  <c r="G100" i="2"/>
  <c r="E97" i="2" s="1"/>
  <c r="K97" i="2" s="1"/>
  <c r="E51" i="2"/>
  <c r="K51" i="2" s="1"/>
  <c r="G133" i="2"/>
  <c r="G169" i="2" s="1"/>
  <c r="E104" i="2" l="1"/>
  <c r="E114" i="2"/>
  <c r="K114" i="2" s="1"/>
  <c r="G124" i="2" l="1"/>
  <c r="E152" i="2"/>
  <c r="K152" i="2" s="1"/>
  <c r="G93" i="2"/>
  <c r="E85" i="2" s="1"/>
  <c r="K88" i="2" s="1"/>
  <c r="G96" i="2"/>
  <c r="E94" i="2" s="1"/>
  <c r="G122" i="2" l="1"/>
  <c r="E123" i="2"/>
  <c r="K123" i="2" s="1"/>
  <c r="G50" i="2"/>
  <c r="E50" i="2" s="1"/>
  <c r="K49" i="2" s="1"/>
  <c r="G48" i="2" l="1"/>
  <c r="G46" i="2" l="1"/>
  <c r="E48" i="2"/>
  <c r="E46" i="2" l="1"/>
  <c r="H106" i="2" l="1"/>
  <c r="K106" i="2" s="1"/>
  <c r="J105" i="2" l="1"/>
  <c r="H104" i="2" l="1"/>
  <c r="K104" i="2" s="1"/>
  <c r="J48" i="2"/>
  <c r="J46" i="2" l="1"/>
  <c r="H46" i="2" s="1"/>
  <c r="K45" i="2" s="1"/>
  <c r="H48" i="2"/>
  <c r="K47" i="2" s="1"/>
</calcChain>
</file>

<file path=xl/comments1.xml><?xml version="1.0" encoding="utf-8"?>
<comments xmlns="http://schemas.openxmlformats.org/spreadsheetml/2006/main">
  <authors>
    <author>윤영지</author>
  </authors>
  <commentList>
    <comment ref="G17" authorId="0" shapeId="0">
      <text>
        <r>
          <rPr>
            <b/>
            <sz val="9"/>
            <color indexed="81"/>
            <rFont val="돋움"/>
            <family val="3"/>
            <charset val="129"/>
          </rPr>
          <t>윤영지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결산</t>
        </r>
      </text>
    </comment>
  </commentList>
</comments>
</file>

<file path=xl/sharedStrings.xml><?xml version="1.0" encoding="utf-8"?>
<sst xmlns="http://schemas.openxmlformats.org/spreadsheetml/2006/main" count="302" uniqueCount="167">
  <si>
    <t xml:space="preserve"> </t>
    <phoneticPr fontId="3" type="noConversion"/>
  </si>
  <si>
    <t>계</t>
    <phoneticPr fontId="3" type="noConversion"/>
  </si>
  <si>
    <t xml:space="preserve"> </t>
    <phoneticPr fontId="3" type="noConversion"/>
  </si>
  <si>
    <t>잡수입</t>
    <phoneticPr fontId="3" type="noConversion"/>
  </si>
  <si>
    <t>전년도</t>
    <phoneticPr fontId="3" type="noConversion"/>
  </si>
  <si>
    <t>&lt;세출&gt;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</si>
  <si>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</si>
  <si>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</si>
  <si>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</si>
  <si>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</si>
  <si>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산출내역</t>
    <phoneticPr fontId="3" type="noConversion"/>
  </si>
  <si>
    <t>사업비</t>
    <phoneticPr fontId="3" type="noConversion"/>
  </si>
  <si>
    <t>1. 식사비</t>
    <phoneticPr fontId="3" type="noConversion"/>
  </si>
  <si>
    <t>2. 우수보조인포상비</t>
    <phoneticPr fontId="3" type="noConversion"/>
  </si>
  <si>
    <t>&lt;세입&gt;</t>
    <phoneticPr fontId="3" type="noConversion"/>
  </si>
  <si>
    <t xml:space="preserve"> 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</si>
  <si>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</si>
  <si>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</si>
  <si>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</si>
  <si>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</si>
  <si>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사업수입</t>
    <phoneticPr fontId="3" type="noConversion"/>
  </si>
  <si>
    <t>전년도</t>
    <phoneticPr fontId="3" type="noConversion"/>
  </si>
  <si>
    <t>이월금</t>
    <phoneticPr fontId="3" type="noConversion"/>
  </si>
  <si>
    <t>0 사업수입</t>
    <phoneticPr fontId="3" type="noConversion"/>
  </si>
  <si>
    <t>0 예금이자수입</t>
    <phoneticPr fontId="3" type="noConversion"/>
  </si>
  <si>
    <t>0 전년도이월금</t>
    <phoneticPr fontId="3" type="noConversion"/>
  </si>
  <si>
    <t>실습교육수입</t>
    <phoneticPr fontId="3" type="noConversion"/>
  </si>
  <si>
    <t>0 실습교육수입</t>
    <phoneticPr fontId="3" type="noConversion"/>
  </si>
  <si>
    <t>전년도
이월금</t>
    <phoneticPr fontId="3" type="noConversion"/>
  </si>
  <si>
    <t>전년도
이월금</t>
    <phoneticPr fontId="3" type="noConversion"/>
  </si>
  <si>
    <t>잡수입</t>
    <phoneticPr fontId="3" type="noConversion"/>
  </si>
  <si>
    <t>잡수입</t>
    <phoneticPr fontId="3" type="noConversion"/>
  </si>
  <si>
    <t>실습교육수입</t>
    <phoneticPr fontId="3" type="noConversion"/>
  </si>
  <si>
    <t>사업수입</t>
    <phoneticPr fontId="3" type="noConversion"/>
  </si>
  <si>
    <t xml:space="preserve"> </t>
    <phoneticPr fontId="3" type="noConversion"/>
  </si>
  <si>
    <t>계</t>
    <phoneticPr fontId="3" type="noConversion"/>
  </si>
  <si>
    <t>계</t>
    <phoneticPr fontId="3" type="noConversion"/>
  </si>
  <si>
    <t>비율(%)</t>
    <phoneticPr fontId="3" type="noConversion"/>
  </si>
  <si>
    <t>금액</t>
    <phoneticPr fontId="3" type="noConversion"/>
  </si>
  <si>
    <t>비율(%)</t>
    <phoneticPr fontId="3" type="noConversion"/>
  </si>
  <si>
    <t>금액</t>
    <phoneticPr fontId="3" type="noConversion"/>
  </si>
  <si>
    <t>증감(B-A)</t>
    <phoneticPr fontId="3" type="noConversion"/>
  </si>
  <si>
    <t>항</t>
    <phoneticPr fontId="3" type="noConversion"/>
  </si>
  <si>
    <t>관</t>
    <phoneticPr fontId="3" type="noConversion"/>
  </si>
  <si>
    <t>세   출</t>
    <phoneticPr fontId="3" type="noConversion"/>
  </si>
  <si>
    <t>세   입</t>
    <phoneticPr fontId="3" type="noConversion"/>
  </si>
  <si>
    <t>(단위 : 천원)</t>
    <phoneticPr fontId="3" type="noConversion"/>
  </si>
  <si>
    <t>&lt;세입. 세출 총괄&gt;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</si>
  <si>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</si>
  <si>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</si>
  <si>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</si>
  <si>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제수당</t>
    <phoneticPr fontId="3" type="noConversion"/>
  </si>
  <si>
    <t>사회보험부담비용</t>
    <phoneticPr fontId="3" type="noConversion"/>
  </si>
  <si>
    <t>기타후생경비</t>
    <phoneticPr fontId="3" type="noConversion"/>
  </si>
  <si>
    <t xml:space="preserve"> 0 가족수당</t>
    <phoneticPr fontId="3" type="noConversion"/>
  </si>
  <si>
    <t xml:space="preserve"> 0 명절휴가비</t>
    <phoneticPr fontId="3" type="noConversion"/>
  </si>
  <si>
    <t xml:space="preserve"> 0 정액급식비</t>
    <phoneticPr fontId="3" type="noConversion"/>
  </si>
  <si>
    <t xml:space="preserve"> 0 조정수당</t>
    <phoneticPr fontId="3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</si>
  <si>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</si>
  <si>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</si>
  <si>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시간외수당</t>
    <phoneticPr fontId="3" type="noConversion"/>
  </si>
  <si>
    <t>퇴직금</t>
    <phoneticPr fontId="3" type="noConversion"/>
  </si>
  <si>
    <t xml:space="preserve"> 0 담당자 사회보험부담비용</t>
    <phoneticPr fontId="3" type="noConversion"/>
  </si>
  <si>
    <t xml:space="preserve"> 1) 건강보험부담금</t>
    <phoneticPr fontId="3" type="noConversion"/>
  </si>
  <si>
    <t xml:space="preserve"> 2) 국민연금부담금</t>
    <phoneticPr fontId="3" type="noConversion"/>
  </si>
  <si>
    <t xml:space="preserve"> 3) 고용보험부담금</t>
    <phoneticPr fontId="3" type="noConversion"/>
  </si>
  <si>
    <t xml:space="preserve"> 4) 산재보험부담금</t>
    <phoneticPr fontId="3" type="noConversion"/>
  </si>
  <si>
    <t xml:space="preserve"> 0 퇴직적립금</t>
    <phoneticPr fontId="3" type="noConversion"/>
  </si>
  <si>
    <t xml:space="preserve"> 0 담당자선물구입비</t>
    <phoneticPr fontId="3" type="noConversion"/>
  </si>
  <si>
    <t xml:space="preserve"> 0 통신비</t>
    <phoneticPr fontId="3" type="noConversion"/>
  </si>
  <si>
    <t xml:space="preserve"> 0 보조인 운영비</t>
    <phoneticPr fontId="3" type="noConversion"/>
  </si>
  <si>
    <t xml:space="preserve"> 0 보조인 송년의 밤 </t>
    <phoneticPr fontId="3" type="noConversion"/>
  </si>
  <si>
    <t xml:space="preserve"> 0 제공기관 실무자모임 간담회비</t>
    <phoneticPr fontId="3" type="noConversion"/>
  </si>
  <si>
    <t xml:space="preserve"> 0 담당자 교육비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</si>
  <si>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</si>
  <si>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</si>
  <si>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</si>
  <si>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사회보험부담비용</t>
    <phoneticPr fontId="3" type="noConversion"/>
  </si>
  <si>
    <t>기타후생경비</t>
    <phoneticPr fontId="3" type="noConversion"/>
  </si>
  <si>
    <t>사업비</t>
    <phoneticPr fontId="3" type="noConversion"/>
  </si>
  <si>
    <t>활동보조           서비스사업비</t>
    <phoneticPr fontId="3" type="noConversion"/>
  </si>
  <si>
    <t xml:space="preserve"> 0 보조인수당</t>
    <phoneticPr fontId="3" type="noConversion"/>
  </si>
  <si>
    <t xml:space="preserve"> 0 보조인연차수당비</t>
    <phoneticPr fontId="3" type="noConversion"/>
  </si>
  <si>
    <t xml:space="preserve"> 0 보조인보수교육수당</t>
    <phoneticPr fontId="3" type="noConversion"/>
  </si>
  <si>
    <t xml:space="preserve"> 0 기타운영비</t>
    <phoneticPr fontId="3" type="noConversion"/>
  </si>
  <si>
    <t>운영비</t>
    <phoneticPr fontId="3" type="noConversion"/>
  </si>
  <si>
    <t>수용비 및 수수료</t>
    <phoneticPr fontId="3" type="noConversion"/>
  </si>
  <si>
    <t>공공요금</t>
    <phoneticPr fontId="3" type="noConversion"/>
  </si>
  <si>
    <t>제세공과금</t>
    <phoneticPr fontId="3" type="noConversion"/>
  </si>
  <si>
    <t xml:space="preserve"> 0 배상보험가입비</t>
    <phoneticPr fontId="3" type="noConversion"/>
  </si>
  <si>
    <t xml:space="preserve"> 0 상해보험가입비</t>
    <phoneticPr fontId="3" type="noConversion"/>
  </si>
  <si>
    <t xml:space="preserve"> 0 보조인 사회보험비용</t>
    <phoneticPr fontId="3" type="noConversion"/>
  </si>
  <si>
    <t xml:space="preserve"> 0 보조인 퇴직적립금</t>
    <phoneticPr fontId="3" type="noConversion"/>
  </si>
  <si>
    <t>1. 보조인보수교육비</t>
    <phoneticPr fontId="3" type="noConversion"/>
  </si>
  <si>
    <t>1.스마트폰결제지원비</t>
    <phoneticPr fontId="3" type="noConversion"/>
  </si>
  <si>
    <t>2. 바우처정액제지원비</t>
    <phoneticPr fontId="3" type="noConversion"/>
  </si>
  <si>
    <t xml:space="preserve"> 1. 보조인수당</t>
    <phoneticPr fontId="3" type="noConversion"/>
  </si>
  <si>
    <t xml:space="preserve"> 2.보조인연차수당</t>
    <phoneticPr fontId="3" type="noConversion"/>
  </si>
  <si>
    <t xml:space="preserve"> 3. 담당자사회보험부담</t>
    <phoneticPr fontId="3" type="noConversion"/>
  </si>
  <si>
    <t xml:space="preserve"> 4. 보조인사회보험비용</t>
    <phoneticPr fontId="3" type="noConversion"/>
  </si>
  <si>
    <t xml:space="preserve"> 10.이월금(세입-세출)</t>
    <phoneticPr fontId="3" type="noConversion"/>
  </si>
  <si>
    <t xml:space="preserve"> 5. 보조인 퇴직적립금</t>
    <phoneticPr fontId="3" type="noConversion"/>
  </si>
  <si>
    <t xml:space="preserve"> 6. 담당자 퇴직적립금</t>
    <phoneticPr fontId="3" type="noConversion"/>
  </si>
  <si>
    <t xml:space="preserve"> 7. 상해 및 배상보험가입비</t>
    <phoneticPr fontId="3" type="noConversion"/>
  </si>
  <si>
    <t xml:space="preserve"> 8. 스마트폰결제지원비</t>
    <phoneticPr fontId="3" type="noConversion"/>
  </si>
  <si>
    <t xml:space="preserve"> 9. 바우처정액제지원비</t>
    <phoneticPr fontId="3" type="noConversion"/>
  </si>
  <si>
    <t>제세공과금</t>
    <phoneticPr fontId="3" type="noConversion"/>
  </si>
  <si>
    <t>활동보조   서비스사업비</t>
    <phoneticPr fontId="3" type="noConversion"/>
  </si>
  <si>
    <t>증감</t>
    <phoneticPr fontId="3" type="noConversion"/>
  </si>
  <si>
    <t>금액(D-B)</t>
    <phoneticPr fontId="3" type="noConversion"/>
  </si>
  <si>
    <t>증감</t>
    <phoneticPr fontId="3" type="noConversion"/>
  </si>
  <si>
    <t>금액(D-B)</t>
    <phoneticPr fontId="3" type="noConversion"/>
  </si>
  <si>
    <t>일자리안정자금</t>
    <phoneticPr fontId="3" type="noConversion"/>
  </si>
  <si>
    <t>일자리안정자금</t>
    <phoneticPr fontId="3" type="noConversion"/>
  </si>
  <si>
    <t>0 일자리안정자금 지원금</t>
    <phoneticPr fontId="3" type="noConversion"/>
  </si>
  <si>
    <t>0 일자리안정자금 지원금</t>
    <phoneticPr fontId="3" type="noConversion"/>
  </si>
  <si>
    <t xml:space="preserve"> 0 복지포인트</t>
    <phoneticPr fontId="3" type="noConversion"/>
  </si>
  <si>
    <t>일자리안정자금</t>
    <phoneticPr fontId="3" type="noConversion"/>
  </si>
  <si>
    <t xml:space="preserve"> 0 보조인 퇴직연금수수료</t>
    <phoneticPr fontId="3" type="noConversion"/>
  </si>
  <si>
    <t xml:space="preserve"> 0 보조인 퇴직연금수수료</t>
    <phoneticPr fontId="3" type="noConversion"/>
  </si>
  <si>
    <t xml:space="preserve"> 0 단말기대금(VT-11)</t>
    <phoneticPr fontId="3" type="noConversion"/>
  </si>
  <si>
    <t xml:space="preserve"> 0 크로샷서비스</t>
    <phoneticPr fontId="3" type="noConversion"/>
  </si>
  <si>
    <t>2019 중증장애인활동보조사업 예산변경내역서</t>
    <phoneticPr fontId="3" type="noConversion"/>
  </si>
  <si>
    <t>19보조금(A)</t>
    <phoneticPr fontId="3" type="noConversion"/>
  </si>
  <si>
    <t>19자부담(B)</t>
    <phoneticPr fontId="3" type="noConversion"/>
  </si>
  <si>
    <t>19보조금(C)</t>
    <phoneticPr fontId="3" type="noConversion"/>
  </si>
  <si>
    <t>19자부담(D)</t>
    <phoneticPr fontId="3" type="noConversion"/>
  </si>
  <si>
    <t>산출내역</t>
    <phoneticPr fontId="3" type="noConversion"/>
  </si>
  <si>
    <t>2019년도 노원시각장애인복지관 활동보조사업 세입, 세출예산서</t>
    <phoneticPr fontId="3" type="noConversion"/>
  </si>
  <si>
    <t>2019
예산(A)</t>
    <phoneticPr fontId="3" type="noConversion"/>
  </si>
  <si>
    <t>2019
예산(B)</t>
    <phoneticPr fontId="3" type="noConversion"/>
  </si>
  <si>
    <t>2019
예산(A)</t>
    <phoneticPr fontId="3" type="noConversion"/>
  </si>
  <si>
    <t xml:space="preserve"> 0 급여 5급8호봉</t>
    <phoneticPr fontId="3" type="noConversion"/>
  </si>
  <si>
    <t xml:space="preserve">        5급9호봉</t>
    <phoneticPr fontId="3" type="noConversion"/>
  </si>
  <si>
    <t xml:space="preserve">        5급7호봉</t>
    <phoneticPr fontId="3" type="noConversion"/>
  </si>
  <si>
    <t xml:space="preserve">        5급8호봉</t>
    <phoneticPr fontId="3" type="noConversion"/>
  </si>
  <si>
    <t xml:space="preserve">        5급5호봉</t>
    <phoneticPr fontId="3" type="noConversion"/>
  </si>
  <si>
    <t xml:space="preserve">        5급6호봉</t>
    <phoneticPr fontId="3" type="noConversion"/>
  </si>
  <si>
    <t xml:space="preserve"> 0 보조인명절수당</t>
    <phoneticPr fontId="3" type="noConversion"/>
  </si>
  <si>
    <t>(단위 : 원)</t>
    <phoneticPr fontId="3" type="noConversion"/>
  </si>
  <si>
    <t>(단위 : 원)</t>
    <phoneticPr fontId="3" type="noConversion"/>
  </si>
  <si>
    <t>(단위 : 원)</t>
    <phoneticPr fontId="3" type="noConversion"/>
  </si>
  <si>
    <t>(단위 : 원)</t>
    <phoneticPr fontId="3" type="noConversion"/>
  </si>
  <si>
    <t xml:space="preserve"> 0 특수업무수당</t>
    <phoneticPr fontId="3" type="noConversion"/>
  </si>
  <si>
    <t xml:space="preserve"> 0 담당자선물구입비</t>
    <phoneticPr fontId="3" type="noConversion"/>
  </si>
  <si>
    <t xml:space="preserve"> 0 복지포인트</t>
    <phoneticPr fontId="3" type="noConversion"/>
  </si>
  <si>
    <t xml:space="preserve"> 0 단말기대금(UT-55)</t>
    <phoneticPr fontId="3" type="noConversion"/>
  </si>
  <si>
    <t>차량비</t>
    <phoneticPr fontId="3" type="noConversion"/>
  </si>
  <si>
    <t>차량비</t>
    <phoneticPr fontId="3" type="noConversion"/>
  </si>
  <si>
    <t xml:space="preserve"> 0 차량렌트비</t>
    <phoneticPr fontId="3" type="noConversion"/>
  </si>
  <si>
    <t>2. 보조인 연합보수교육비</t>
    <phoneticPr fontId="3" type="noConversion"/>
  </si>
  <si>
    <t>3. 10년 이상 근속 보조인 포상</t>
    <phoneticPr fontId="3" type="noConversion"/>
  </si>
  <si>
    <t>4. 경품행사비</t>
    <phoneticPr fontId="3" type="noConversion"/>
  </si>
  <si>
    <t>5. 레크레이션진행비</t>
    <phoneticPr fontId="3" type="noConversion"/>
  </si>
  <si>
    <t>6. 기념품 제작비(여행용파우치)</t>
    <phoneticPr fontId="3" type="noConversion"/>
  </si>
  <si>
    <t xml:space="preserve"> 0 이용자 관리운영비</t>
    <phoneticPr fontId="3" type="noConversion"/>
  </si>
  <si>
    <t>1. 이용자가정방문비</t>
    <phoneticPr fontId="3" type="noConversion"/>
  </si>
  <si>
    <t xml:space="preserve"> 0 운영위원회비</t>
    <phoneticPr fontId="3" type="noConversion"/>
  </si>
  <si>
    <t>1. 회의비</t>
    <phoneticPr fontId="3" type="noConversion"/>
  </si>
  <si>
    <t>2. 식사비</t>
    <phoneticPr fontId="3" type="noConversion"/>
  </si>
  <si>
    <t xml:space="preserve"> 0 단말기대금(VT-11)</t>
  </si>
  <si>
    <t xml:space="preserve"> 0 단말기대금(UT-55)</t>
  </si>
  <si>
    <t xml:space="preserve"> 0 크로샷서비스</t>
  </si>
  <si>
    <t xml:space="preserve"> 0 주휴수당</t>
    <phoneticPr fontId="3" type="noConversion"/>
  </si>
  <si>
    <t xml:space="preserve"> 11. 부당지급급여반환금</t>
    <phoneticPr fontId="3" type="noConversion"/>
  </si>
  <si>
    <t xml:space="preserve"> 0 급여</t>
    <phoneticPr fontId="3" type="noConversion"/>
  </si>
  <si>
    <t>차량비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</si>
</sst>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#,#00\)"/>
    <numFmt numFmtId="178" formatCode="#,##0_);[Red]\(#,##0\)"/>
    <numFmt numFmtId="179" formatCode="0_);[Red]\(0\)"/>
    <numFmt numFmtId="180" formatCode="#,##0_ "/>
    <numFmt numFmtId="181" formatCode="\(#,#00\)"/>
    <numFmt numFmtId="182" formatCode="#,##0;[Red]#,##0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돋움체"/>
      <family val="3"/>
      <charset val="129"/>
    </font>
    <font>
      <b/>
      <sz val="8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0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6" fillId="0" borderId="0">
      <alignment vertical="center"/>
    </xf>
    <xf numFmtId="41" fontId="1" fillId="0" borderId="0" applyFont="0" applyFill="0" applyBorder="0" applyAlignment="0" applyProtection="0"/>
  </cellStyleXfs>
  <cellXfs count="337">
    <xf numFmtId="0" fontId="0" fillId="0" borderId="0" xfId="0"/>
    <xf numFmtId="0" fontId="5" fillId="2" borderId="0" xfId="0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78" fontId="5" fillId="2" borderId="0" xfId="0" applyNumberFormat="1" applyFont="1" applyFill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3" fontId="4" fillId="3" borderId="7" xfId="0" applyNumberFormat="1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3" fontId="4" fillId="3" borderId="9" xfId="0" applyNumberFormat="1" applyFont="1" applyFill="1" applyBorder="1" applyAlignment="1">
      <alignment vertical="center"/>
    </xf>
    <xf numFmtId="3" fontId="4" fillId="3" borderId="10" xfId="0" applyNumberFormat="1" applyFont="1" applyFill="1" applyBorder="1" applyAlignment="1">
      <alignment vertical="center"/>
    </xf>
    <xf numFmtId="3" fontId="4" fillId="3" borderId="5" xfId="0" applyNumberFormat="1" applyFont="1" applyFill="1" applyBorder="1" applyAlignment="1">
      <alignment vertical="center"/>
    </xf>
    <xf numFmtId="3" fontId="4" fillId="3" borderId="7" xfId="0" applyNumberFormat="1" applyFont="1" applyFill="1" applyBorder="1" applyAlignment="1">
      <alignment horizontal="right" vertical="center"/>
    </xf>
    <xf numFmtId="3" fontId="4" fillId="3" borderId="11" xfId="0" applyNumberFormat="1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78" fontId="5" fillId="3" borderId="0" xfId="0" applyNumberFormat="1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horizontal="right" vertical="center"/>
    </xf>
    <xf numFmtId="0" fontId="2" fillId="3" borderId="11" xfId="0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177" fontId="4" fillId="3" borderId="12" xfId="0" applyNumberFormat="1" applyFont="1" applyFill="1" applyBorder="1" applyAlignment="1">
      <alignment vertical="center"/>
    </xf>
    <xf numFmtId="177" fontId="4" fillId="3" borderId="10" xfId="0" applyNumberFormat="1" applyFont="1" applyFill="1" applyBorder="1" applyAlignment="1">
      <alignment vertical="center"/>
    </xf>
    <xf numFmtId="178" fontId="4" fillId="3" borderId="7" xfId="0" applyNumberFormat="1" applyFont="1" applyFill="1" applyBorder="1" applyAlignment="1">
      <alignment vertical="center"/>
    </xf>
    <xf numFmtId="178" fontId="4" fillId="3" borderId="12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3" fontId="2" fillId="3" borderId="10" xfId="0" applyNumberFormat="1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3" fontId="9" fillId="3" borderId="12" xfId="0" applyNumberFormat="1" applyFont="1" applyFill="1" applyBorder="1" applyAlignment="1">
      <alignment vertical="center"/>
    </xf>
    <xf numFmtId="3" fontId="2" fillId="3" borderId="7" xfId="0" applyNumberFormat="1" applyFont="1" applyFill="1" applyBorder="1" applyAlignment="1">
      <alignment vertical="center"/>
    </xf>
    <xf numFmtId="178" fontId="2" fillId="3" borderId="10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10" fillId="0" borderId="0" xfId="0" applyFont="1"/>
    <xf numFmtId="179" fontId="10" fillId="0" borderId="0" xfId="1" applyNumberFormat="1" applyFont="1" applyAlignment="1">
      <alignment horizontal="center"/>
    </xf>
    <xf numFmtId="0" fontId="10" fillId="0" borderId="0" xfId="0" applyFont="1" applyBorder="1"/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179" fontId="10" fillId="0" borderId="0" xfId="1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vertical="center"/>
    </xf>
    <xf numFmtId="0" fontId="10" fillId="0" borderId="17" xfId="0" applyFont="1" applyBorder="1" applyAlignment="1">
      <alignment horizontal="center"/>
    </xf>
    <xf numFmtId="0" fontId="10" fillId="0" borderId="14" xfId="0" applyFont="1" applyBorder="1"/>
    <xf numFmtId="0" fontId="10" fillId="0" borderId="29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3" fontId="7" fillId="3" borderId="12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41" fontId="2" fillId="3" borderId="2" xfId="1" applyFont="1" applyFill="1" applyBorder="1" applyAlignment="1">
      <alignment horizontal="center" vertical="center" wrapText="1"/>
    </xf>
    <xf numFmtId="41" fontId="8" fillId="3" borderId="2" xfId="1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right" vertical="center" wrapText="1"/>
    </xf>
    <xf numFmtId="41" fontId="5" fillId="3" borderId="14" xfId="1" applyFont="1" applyFill="1" applyBorder="1" applyAlignment="1">
      <alignment vertical="center" wrapText="1"/>
    </xf>
    <xf numFmtId="41" fontId="5" fillId="3" borderId="13" xfId="1" applyFont="1" applyFill="1" applyBorder="1" applyAlignment="1">
      <alignment vertical="center" wrapText="1"/>
    </xf>
    <xf numFmtId="41" fontId="5" fillId="3" borderId="14" xfId="1" applyFont="1" applyFill="1" applyBorder="1" applyAlignment="1">
      <alignment horizontal="right" vertical="center" wrapText="1"/>
    </xf>
    <xf numFmtId="41" fontId="5" fillId="3" borderId="8" xfId="1" applyFont="1" applyFill="1" applyBorder="1" applyAlignment="1">
      <alignment vertical="center" wrapText="1"/>
    </xf>
    <xf numFmtId="0" fontId="2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181" fontId="5" fillId="3" borderId="12" xfId="0" applyNumberFormat="1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center" vertical="center"/>
    </xf>
    <xf numFmtId="176" fontId="4" fillId="3" borderId="10" xfId="1" applyNumberFormat="1" applyFont="1" applyFill="1" applyBorder="1" applyAlignment="1">
      <alignment vertical="center" wrapText="1"/>
    </xf>
    <xf numFmtId="0" fontId="9" fillId="3" borderId="11" xfId="0" applyFont="1" applyFill="1" applyBorder="1" applyAlignment="1">
      <alignment vertical="center"/>
    </xf>
    <xf numFmtId="3" fontId="9" fillId="3" borderId="7" xfId="0" applyNumberFormat="1" applyFont="1" applyFill="1" applyBorder="1" applyAlignment="1">
      <alignment vertical="center"/>
    </xf>
    <xf numFmtId="41" fontId="7" fillId="3" borderId="6" xfId="1" applyFont="1" applyFill="1" applyBorder="1" applyAlignment="1">
      <alignment horizontal="right" vertical="center" wrapText="1"/>
    </xf>
    <xf numFmtId="0" fontId="9" fillId="3" borderId="9" xfId="0" applyFont="1" applyFill="1" applyBorder="1" applyAlignment="1">
      <alignment vertical="center"/>
    </xf>
    <xf numFmtId="178" fontId="18" fillId="3" borderId="10" xfId="0" applyNumberFormat="1" applyFont="1" applyFill="1" applyBorder="1" applyAlignment="1">
      <alignment vertical="center"/>
    </xf>
    <xf numFmtId="0" fontId="9" fillId="3" borderId="11" xfId="0" applyFont="1" applyFill="1" applyBorder="1" applyAlignment="1">
      <alignment horizontal="left" vertical="center"/>
    </xf>
    <xf numFmtId="0" fontId="19" fillId="3" borderId="0" xfId="0" applyFont="1" applyFill="1" applyBorder="1" applyAlignment="1">
      <alignment vertical="center"/>
    </xf>
    <xf numFmtId="0" fontId="19" fillId="3" borderId="12" xfId="0" applyFont="1" applyFill="1" applyBorder="1" applyAlignment="1">
      <alignment vertical="center"/>
    </xf>
    <xf numFmtId="3" fontId="18" fillId="3" borderId="10" xfId="0" applyNumberFormat="1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3" borderId="0" xfId="0" applyFont="1" applyFill="1" applyAlignment="1">
      <alignment horizontal="right" vertical="center"/>
    </xf>
    <xf numFmtId="178" fontId="9" fillId="3" borderId="12" xfId="0" applyNumberFormat="1" applyFont="1" applyFill="1" applyBorder="1" applyAlignment="1">
      <alignment vertical="center"/>
    </xf>
    <xf numFmtId="0" fontId="9" fillId="3" borderId="9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vertical="center"/>
    </xf>
    <xf numFmtId="0" fontId="18" fillId="3" borderId="5" xfId="0" applyFont="1" applyFill="1" applyBorder="1" applyAlignment="1">
      <alignment vertical="center"/>
    </xf>
    <xf numFmtId="3" fontId="18" fillId="3" borderId="7" xfId="0" applyNumberFormat="1" applyFont="1" applyFill="1" applyBorder="1" applyAlignment="1">
      <alignment vertical="center"/>
    </xf>
    <xf numFmtId="3" fontId="18" fillId="3" borderId="12" xfId="0" applyNumberFormat="1" applyFont="1" applyFill="1" applyBorder="1" applyAlignment="1">
      <alignment vertical="center"/>
    </xf>
    <xf numFmtId="0" fontId="19" fillId="3" borderId="1" xfId="0" applyFont="1" applyFill="1" applyBorder="1" applyAlignment="1">
      <alignment vertical="center"/>
    </xf>
    <xf numFmtId="0" fontId="19" fillId="3" borderId="23" xfId="0" applyFont="1" applyFill="1" applyBorder="1" applyAlignment="1">
      <alignment vertical="center"/>
    </xf>
    <xf numFmtId="180" fontId="10" fillId="0" borderId="2" xfId="1" applyNumberFormat="1" applyFont="1" applyBorder="1" applyAlignment="1">
      <alignment horizontal="right" vertical="center" wrapText="1"/>
    </xf>
    <xf numFmtId="0" fontId="19" fillId="3" borderId="10" xfId="0" applyFont="1" applyFill="1" applyBorder="1" applyAlignment="1">
      <alignment vertical="center"/>
    </xf>
    <xf numFmtId="3" fontId="20" fillId="3" borderId="12" xfId="0" applyNumberFormat="1" applyFont="1" applyFill="1" applyBorder="1" applyAlignment="1">
      <alignment vertical="center"/>
    </xf>
    <xf numFmtId="41" fontId="7" fillId="3" borderId="14" xfId="1" applyFont="1" applyFill="1" applyBorder="1" applyAlignment="1">
      <alignment horizontal="right" vertical="center" wrapText="1"/>
    </xf>
    <xf numFmtId="41" fontId="4" fillId="3" borderId="6" xfId="1" applyFont="1" applyFill="1" applyBorder="1" applyAlignment="1">
      <alignment horizontal="left" vertical="center"/>
    </xf>
    <xf numFmtId="41" fontId="4" fillId="3" borderId="14" xfId="1" applyFont="1" applyFill="1" applyBorder="1" applyAlignment="1">
      <alignment horizontal="left" vertical="center"/>
    </xf>
    <xf numFmtId="41" fontId="4" fillId="3" borderId="7" xfId="1" applyFont="1" applyFill="1" applyBorder="1" applyAlignment="1">
      <alignment vertical="center"/>
    </xf>
    <xf numFmtId="41" fontId="2" fillId="3" borderId="14" xfId="1" applyFont="1" applyFill="1" applyBorder="1" applyAlignment="1">
      <alignment vertical="center"/>
    </xf>
    <xf numFmtId="41" fontId="5" fillId="3" borderId="13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9" fontId="10" fillId="0" borderId="15" xfId="0" applyNumberFormat="1" applyFont="1" applyBorder="1" applyAlignment="1"/>
    <xf numFmtId="0" fontId="10" fillId="0" borderId="11" xfId="0" applyFont="1" applyBorder="1" applyAlignment="1">
      <alignment horizontal="center"/>
    </xf>
    <xf numFmtId="41" fontId="10" fillId="0" borderId="14" xfId="1" applyFont="1" applyBorder="1" applyAlignment="1">
      <alignment horizontal="right" vertical="center"/>
    </xf>
    <xf numFmtId="41" fontId="10" fillId="0" borderId="14" xfId="0" applyNumberFormat="1" applyFont="1" applyBorder="1" applyAlignment="1">
      <alignment horizontal="right" vertical="center"/>
    </xf>
    <xf numFmtId="180" fontId="10" fillId="0" borderId="14" xfId="1" applyNumberFormat="1" applyFont="1" applyBorder="1" applyAlignment="1">
      <alignment horizontal="right" vertical="center"/>
    </xf>
    <xf numFmtId="41" fontId="10" fillId="0" borderId="31" xfId="1" applyFont="1" applyBorder="1" applyAlignment="1">
      <alignment horizontal="right" vertical="center"/>
    </xf>
    <xf numFmtId="41" fontId="10" fillId="0" borderId="14" xfId="1" applyFont="1" applyFill="1" applyBorder="1" applyAlignment="1">
      <alignment horizontal="right" vertical="center"/>
    </xf>
    <xf numFmtId="180" fontId="10" fillId="0" borderId="14" xfId="1" applyNumberFormat="1" applyFont="1" applyFill="1" applyBorder="1" applyAlignment="1">
      <alignment horizontal="right" vertical="center"/>
    </xf>
    <xf numFmtId="9" fontId="10" fillId="0" borderId="15" xfId="0" applyNumberFormat="1" applyFont="1" applyBorder="1" applyAlignment="1">
      <alignment vertical="center"/>
    </xf>
    <xf numFmtId="180" fontId="10" fillId="0" borderId="13" xfId="0" applyNumberFormat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9" fontId="10" fillId="0" borderId="15" xfId="0" quotePrefix="1" applyNumberFormat="1" applyFont="1" applyBorder="1" applyAlignment="1">
      <alignment vertical="center"/>
    </xf>
    <xf numFmtId="180" fontId="10" fillId="0" borderId="1" xfId="1" applyNumberFormat="1" applyFont="1" applyBorder="1" applyAlignment="1">
      <alignment horizontal="right" vertical="center"/>
    </xf>
    <xf numFmtId="9" fontId="10" fillId="0" borderId="32" xfId="0" quotePrefix="1" applyNumberFormat="1" applyFont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41" fontId="2" fillId="3" borderId="2" xfId="1" applyFont="1" applyFill="1" applyBorder="1" applyAlignment="1">
      <alignment horizontal="center" vertical="center" wrapText="1"/>
    </xf>
    <xf numFmtId="41" fontId="5" fillId="3" borderId="12" xfId="1" applyFont="1" applyFill="1" applyBorder="1" applyAlignment="1">
      <alignment vertical="center"/>
    </xf>
    <xf numFmtId="41" fontId="19" fillId="3" borderId="12" xfId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80" fontId="10" fillId="0" borderId="14" xfId="0" applyNumberFormat="1" applyFont="1" applyBorder="1" applyAlignment="1">
      <alignment horizontal="right" vertical="center"/>
    </xf>
    <xf numFmtId="0" fontId="10" fillId="0" borderId="16" xfId="0" applyFont="1" applyBorder="1" applyAlignment="1">
      <alignment horizontal="center" vertical="center" wrapText="1"/>
    </xf>
    <xf numFmtId="9" fontId="10" fillId="0" borderId="22" xfId="0" applyNumberFormat="1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41" fontId="10" fillId="0" borderId="2" xfId="1" applyFont="1" applyBorder="1" applyAlignment="1">
      <alignment horizontal="righ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right" vertical="center"/>
    </xf>
    <xf numFmtId="41" fontId="10" fillId="0" borderId="8" xfId="1" applyFont="1" applyBorder="1" applyAlignment="1">
      <alignment horizontal="right" vertical="center"/>
    </xf>
    <xf numFmtId="0" fontId="10" fillId="0" borderId="36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1" xfId="0" applyFont="1" applyFill="1" applyBorder="1" applyAlignment="1">
      <alignment horizontal="center" vertical="center" wrapText="1"/>
    </xf>
    <xf numFmtId="180" fontId="10" fillId="0" borderId="31" xfId="1" applyNumberFormat="1" applyFont="1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41" fontId="10" fillId="0" borderId="2" xfId="1" applyFont="1" applyBorder="1" applyAlignment="1">
      <alignment horizontal="right" vertical="center" wrapText="1"/>
    </xf>
    <xf numFmtId="41" fontId="10" fillId="0" borderId="34" xfId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right" vertical="center"/>
    </xf>
    <xf numFmtId="41" fontId="10" fillId="0" borderId="8" xfId="1" applyFont="1" applyFill="1" applyBorder="1" applyAlignment="1">
      <alignment horizontal="right" vertical="center"/>
    </xf>
    <xf numFmtId="180" fontId="10" fillId="0" borderId="2" xfId="1" applyNumberFormat="1" applyFont="1" applyFill="1" applyBorder="1" applyAlignment="1">
      <alignment horizontal="right" vertical="center"/>
    </xf>
    <xf numFmtId="180" fontId="10" fillId="0" borderId="8" xfId="1" applyNumberFormat="1" applyFont="1" applyFill="1" applyBorder="1" applyAlignment="1">
      <alignment horizontal="right" vertical="center"/>
    </xf>
    <xf numFmtId="180" fontId="10" fillId="0" borderId="2" xfId="0" applyNumberFormat="1" applyFont="1" applyBorder="1" applyAlignment="1">
      <alignment horizontal="right" vertical="center"/>
    </xf>
    <xf numFmtId="180" fontId="10" fillId="0" borderId="8" xfId="0" applyNumberFormat="1" applyFont="1" applyBorder="1" applyAlignment="1">
      <alignment horizontal="right" vertical="center"/>
    </xf>
    <xf numFmtId="9" fontId="10" fillId="0" borderId="22" xfId="0" applyNumberFormat="1" applyFont="1" applyBorder="1" applyAlignment="1">
      <alignment vertical="center" wrapText="1"/>
    </xf>
    <xf numFmtId="9" fontId="10" fillId="0" borderId="35" xfId="0" applyNumberFormat="1" applyFont="1" applyBorder="1" applyAlignment="1">
      <alignment vertical="center" wrapText="1"/>
    </xf>
    <xf numFmtId="41" fontId="10" fillId="0" borderId="2" xfId="1" applyFont="1" applyBorder="1" applyAlignment="1">
      <alignment horizontal="right" vertical="center"/>
    </xf>
    <xf numFmtId="41" fontId="10" fillId="0" borderId="8" xfId="1" applyFont="1" applyBorder="1" applyAlignment="1">
      <alignment horizontal="right" vertical="center"/>
    </xf>
    <xf numFmtId="180" fontId="10" fillId="0" borderId="2" xfId="1" applyNumberFormat="1" applyFont="1" applyBorder="1" applyAlignment="1">
      <alignment horizontal="right" vertical="center"/>
    </xf>
    <xf numFmtId="180" fontId="10" fillId="0" borderId="8" xfId="1" applyNumberFormat="1" applyFont="1" applyBorder="1" applyAlignment="1">
      <alignment horizontal="right" vertical="center"/>
    </xf>
    <xf numFmtId="41" fontId="10" fillId="0" borderId="8" xfId="1" applyFont="1" applyBorder="1" applyAlignment="1">
      <alignment horizontal="right" vertical="center" wrapText="1"/>
    </xf>
    <xf numFmtId="9" fontId="10" fillId="0" borderId="21" xfId="0" applyNumberFormat="1" applyFont="1" applyBorder="1" applyAlignment="1">
      <alignment vertical="center" wrapText="1"/>
    </xf>
    <xf numFmtId="41" fontId="10" fillId="0" borderId="2" xfId="0" applyNumberFormat="1" applyFont="1" applyBorder="1" applyAlignment="1">
      <alignment horizontal="center" vertical="center" wrapText="1"/>
    </xf>
    <xf numFmtId="41" fontId="10" fillId="0" borderId="13" xfId="0" applyNumberFormat="1" applyFont="1" applyBorder="1" applyAlignment="1">
      <alignment horizontal="center" vertical="center" wrapText="1"/>
    </xf>
    <xf numFmtId="41" fontId="10" fillId="0" borderId="8" xfId="0" applyNumberFormat="1" applyFont="1" applyBorder="1" applyAlignment="1">
      <alignment horizontal="center" vertical="center" wrapText="1"/>
    </xf>
    <xf numFmtId="9" fontId="10" fillId="0" borderId="2" xfId="0" applyNumberFormat="1" applyFont="1" applyBorder="1" applyAlignment="1">
      <alignment vertical="center" wrapText="1"/>
    </xf>
    <xf numFmtId="9" fontId="10" fillId="0" borderId="13" xfId="0" applyNumberFormat="1" applyFont="1" applyBorder="1" applyAlignment="1">
      <alignment vertical="center" wrapText="1"/>
    </xf>
    <xf numFmtId="41" fontId="10" fillId="0" borderId="8" xfId="0" applyNumberFormat="1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9" fontId="10" fillId="0" borderId="22" xfId="0" applyNumberFormat="1" applyFont="1" applyBorder="1" applyAlignment="1">
      <alignment vertical="center"/>
    </xf>
    <xf numFmtId="9" fontId="10" fillId="0" borderId="21" xfId="0" applyNumberFormat="1" applyFont="1" applyBorder="1" applyAlignment="1">
      <alignment vertical="center"/>
    </xf>
    <xf numFmtId="0" fontId="10" fillId="0" borderId="13" xfId="0" applyFont="1" applyBorder="1" applyAlignment="1">
      <alignment horizontal="center" vertical="center" wrapText="1"/>
    </xf>
    <xf numFmtId="41" fontId="10" fillId="0" borderId="13" xfId="1" applyFont="1" applyFill="1" applyBorder="1" applyAlignment="1">
      <alignment horizontal="right" vertical="center"/>
    </xf>
    <xf numFmtId="180" fontId="10" fillId="0" borderId="13" xfId="1" applyNumberFormat="1" applyFont="1" applyFill="1" applyBorder="1" applyAlignment="1">
      <alignment horizontal="right" vertical="center"/>
    </xf>
    <xf numFmtId="180" fontId="10" fillId="0" borderId="13" xfId="0" applyNumberFormat="1" applyFont="1" applyBorder="1" applyAlignment="1">
      <alignment horizontal="right" vertical="center"/>
    </xf>
    <xf numFmtId="9" fontId="10" fillId="0" borderId="30" xfId="0" applyNumberFormat="1" applyFont="1" applyBorder="1" applyAlignment="1">
      <alignment vertical="center"/>
    </xf>
    <xf numFmtId="9" fontId="10" fillId="0" borderId="22" xfId="0" quotePrefix="1" applyNumberFormat="1" applyFont="1" applyBorder="1" applyAlignment="1">
      <alignment vertical="center"/>
    </xf>
    <xf numFmtId="9" fontId="10" fillId="0" borderId="21" xfId="0" quotePrefix="1" applyNumberFormat="1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43" fontId="10" fillId="0" borderId="22" xfId="0" applyNumberFormat="1" applyFont="1" applyBorder="1" applyAlignment="1">
      <alignment vertical="center" wrapText="1"/>
    </xf>
    <xf numFmtId="0" fontId="10" fillId="0" borderId="21" xfId="0" applyNumberFormat="1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80" fontId="10" fillId="0" borderId="14" xfId="1" applyNumberFormat="1" applyFont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3" fontId="10" fillId="0" borderId="2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right" vertical="center"/>
    </xf>
    <xf numFmtId="41" fontId="10" fillId="0" borderId="2" xfId="1" applyFont="1" applyBorder="1" applyAlignment="1">
      <alignment horizontal="center" vertical="center" wrapText="1"/>
    </xf>
    <xf numFmtId="41" fontId="10" fillId="0" borderId="8" xfId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180" fontId="10" fillId="0" borderId="14" xfId="0" applyNumberFormat="1" applyFont="1" applyBorder="1" applyAlignment="1">
      <alignment horizontal="right" vertical="center" wrapText="1"/>
    </xf>
    <xf numFmtId="180" fontId="10" fillId="0" borderId="14" xfId="0" applyNumberFormat="1" applyFont="1" applyBorder="1" applyAlignment="1">
      <alignment horizontal="right" vertical="center"/>
    </xf>
    <xf numFmtId="9" fontId="10" fillId="0" borderId="14" xfId="0" applyNumberFormat="1" applyFont="1" applyBorder="1" applyAlignment="1">
      <alignment vertical="center" wrapText="1"/>
    </xf>
    <xf numFmtId="9" fontId="10" fillId="0" borderId="14" xfId="0" applyNumberFormat="1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/>
    </xf>
    <xf numFmtId="41" fontId="5" fillId="3" borderId="13" xfId="0" applyNumberFormat="1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/>
    </xf>
    <xf numFmtId="41" fontId="2" fillId="3" borderId="8" xfId="1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 wrapText="1"/>
    </xf>
    <xf numFmtId="41" fontId="2" fillId="3" borderId="8" xfId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41" fontId="2" fillId="3" borderId="13" xfId="1" applyFont="1" applyFill="1" applyBorder="1" applyAlignment="1">
      <alignment horizontal="center" vertical="center" wrapText="1"/>
    </xf>
    <xf numFmtId="41" fontId="2" fillId="3" borderId="13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41" fontId="18" fillId="3" borderId="2" xfId="1" applyFont="1" applyFill="1" applyBorder="1" applyAlignment="1">
      <alignment horizontal="center" vertical="center"/>
    </xf>
    <xf numFmtId="41" fontId="18" fillId="3" borderId="13" xfId="1" applyFont="1" applyFill="1" applyBorder="1" applyAlignment="1">
      <alignment horizontal="center" vertical="center"/>
    </xf>
    <xf numFmtId="41" fontId="18" fillId="3" borderId="8" xfId="1" applyFont="1" applyFill="1" applyBorder="1" applyAlignment="1">
      <alignment horizontal="center" vertical="center"/>
    </xf>
    <xf numFmtId="41" fontId="2" fillId="3" borderId="11" xfId="1" applyFont="1" applyFill="1" applyBorder="1" applyAlignment="1">
      <alignment horizontal="center" vertical="center"/>
    </xf>
    <xf numFmtId="182" fontId="5" fillId="3" borderId="2" xfId="0" applyNumberFormat="1" applyFont="1" applyFill="1" applyBorder="1" applyAlignment="1">
      <alignment horizontal="center" vertical="center"/>
    </xf>
    <xf numFmtId="182" fontId="5" fillId="3" borderId="13" xfId="0" applyNumberFormat="1" applyFont="1" applyFill="1" applyBorder="1" applyAlignment="1">
      <alignment horizontal="center" vertical="center"/>
    </xf>
    <xf numFmtId="182" fontId="5" fillId="3" borderId="8" xfId="0" applyNumberFormat="1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41" fontId="7" fillId="3" borderId="13" xfId="1" applyFont="1" applyFill="1" applyBorder="1" applyAlignment="1">
      <alignment horizontal="center" vertical="center"/>
    </xf>
    <xf numFmtId="41" fontId="7" fillId="3" borderId="8" xfId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center" vertical="center"/>
    </xf>
    <xf numFmtId="3" fontId="4" fillId="3" borderId="13" xfId="1" applyNumberFormat="1" applyFont="1" applyFill="1" applyBorder="1" applyAlignment="1">
      <alignment horizontal="center" vertical="center"/>
    </xf>
    <xf numFmtId="3" fontId="4" fillId="3" borderId="8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176" fontId="4" fillId="3" borderId="2" xfId="1" applyNumberFormat="1" applyFont="1" applyFill="1" applyBorder="1" applyAlignment="1">
      <alignment vertical="center"/>
    </xf>
    <xf numFmtId="176" fontId="4" fillId="3" borderId="8" xfId="1" applyNumberFormat="1" applyFont="1" applyFill="1" applyBorder="1" applyAlignment="1">
      <alignment vertical="center"/>
    </xf>
    <xf numFmtId="176" fontId="4" fillId="3" borderId="13" xfId="1" applyNumberFormat="1" applyFont="1" applyFill="1" applyBorder="1" applyAlignment="1">
      <alignment vertical="center"/>
    </xf>
    <xf numFmtId="176" fontId="4" fillId="3" borderId="2" xfId="1" applyNumberFormat="1" applyFont="1" applyFill="1" applyBorder="1" applyAlignment="1">
      <alignment horizontal="center" vertical="center" wrapText="1"/>
    </xf>
    <xf numFmtId="176" fontId="4" fillId="3" borderId="8" xfId="1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K8" sqref="K8:K9"/>
    </sheetView>
  </sheetViews>
  <sheetFormatPr defaultRowHeight="12" x14ac:dyDescent="0.2"/>
  <cols>
    <col min="1" max="1" width="7" style="57" customWidth="1"/>
    <col min="2" max="3" width="6.88671875" style="57" customWidth="1"/>
    <col min="4" max="4" width="11.109375" style="57" bestFit="1" customWidth="1"/>
    <col min="5" max="5" width="9.88671875" style="57" bestFit="1" customWidth="1"/>
    <col min="6" max="7" width="8.77734375" style="57" customWidth="1"/>
    <col min="8" max="8" width="8.33203125" style="57" customWidth="1"/>
    <col min="9" max="9" width="9.5546875" style="57" customWidth="1"/>
    <col min="10" max="10" width="11.33203125" style="57" customWidth="1"/>
    <col min="11" max="11" width="10.77734375" style="58" bestFit="1" customWidth="1"/>
    <col min="12" max="12" width="9.88671875" style="57" bestFit="1" customWidth="1"/>
    <col min="13" max="13" width="8.77734375" style="57" customWidth="1"/>
    <col min="14" max="14" width="7.77734375" style="57" customWidth="1"/>
    <col min="15" max="16384" width="8.88671875" style="57"/>
  </cols>
  <sheetData>
    <row r="1" spans="1:14" s="62" customFormat="1" ht="22.5" customHeight="1" x14ac:dyDescent="0.15">
      <c r="A1" s="269" t="s">
        <v>128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</row>
    <row r="2" spans="1:14" s="62" customFormat="1" ht="15" customHeight="1" thickBot="1" x14ac:dyDescent="0.2">
      <c r="A2" s="82" t="s">
        <v>47</v>
      </c>
      <c r="C2" s="81"/>
      <c r="D2" s="80"/>
      <c r="E2" s="80"/>
      <c r="F2" s="80"/>
      <c r="G2" s="80"/>
      <c r="K2" s="79"/>
      <c r="M2" s="78"/>
      <c r="N2" s="78" t="s">
        <v>46</v>
      </c>
    </row>
    <row r="3" spans="1:14" s="62" customFormat="1" ht="20.25" customHeight="1" x14ac:dyDescent="0.15">
      <c r="A3" s="270" t="s">
        <v>45</v>
      </c>
      <c r="B3" s="271"/>
      <c r="C3" s="271"/>
      <c r="D3" s="271"/>
      <c r="E3" s="271"/>
      <c r="F3" s="271"/>
      <c r="G3" s="271"/>
      <c r="H3" s="270" t="s">
        <v>44</v>
      </c>
      <c r="I3" s="271"/>
      <c r="J3" s="271"/>
      <c r="K3" s="271"/>
      <c r="L3" s="271"/>
      <c r="M3" s="271"/>
      <c r="N3" s="272"/>
    </row>
    <row r="4" spans="1:14" s="62" customFormat="1" ht="15" customHeight="1" x14ac:dyDescent="0.15">
      <c r="A4" s="273" t="s">
        <v>6</v>
      </c>
      <c r="B4" s="275" t="s">
        <v>7</v>
      </c>
      <c r="C4" s="277" t="s">
        <v>18</v>
      </c>
      <c r="D4" s="279" t="s">
        <v>129</v>
      </c>
      <c r="E4" s="280" t="s">
        <v>130</v>
      </c>
      <c r="F4" s="281" t="s">
        <v>41</v>
      </c>
      <c r="G4" s="281"/>
      <c r="H4" s="273" t="s">
        <v>43</v>
      </c>
      <c r="I4" s="277" t="s">
        <v>42</v>
      </c>
      <c r="J4" s="277" t="s">
        <v>18</v>
      </c>
      <c r="K4" s="279" t="s">
        <v>131</v>
      </c>
      <c r="L4" s="280" t="s">
        <v>130</v>
      </c>
      <c r="M4" s="282" t="s">
        <v>41</v>
      </c>
      <c r="N4" s="283"/>
    </row>
    <row r="5" spans="1:14" s="62" customFormat="1" ht="15" customHeight="1" x14ac:dyDescent="0.15">
      <c r="A5" s="274"/>
      <c r="B5" s="276"/>
      <c r="C5" s="278"/>
      <c r="D5" s="276"/>
      <c r="E5" s="278"/>
      <c r="F5" s="187" t="s">
        <v>40</v>
      </c>
      <c r="G5" s="77" t="s">
        <v>39</v>
      </c>
      <c r="H5" s="274"/>
      <c r="I5" s="278"/>
      <c r="J5" s="278"/>
      <c r="K5" s="276"/>
      <c r="L5" s="278"/>
      <c r="M5" s="77" t="s">
        <v>38</v>
      </c>
      <c r="N5" s="76" t="s">
        <v>37</v>
      </c>
    </row>
    <row r="6" spans="1:14" s="62" customFormat="1" ht="18" customHeight="1" x14ac:dyDescent="0.15">
      <c r="A6" s="201" t="s">
        <v>36</v>
      </c>
      <c r="B6" s="265"/>
      <c r="C6" s="267" t="s">
        <v>34</v>
      </c>
      <c r="D6" s="261">
        <f>D8+D14+D18</f>
        <v>3496975</v>
      </c>
      <c r="E6" s="261">
        <f>E8+E14+E18</f>
        <v>3473131</v>
      </c>
      <c r="F6" s="261">
        <f>E6-D6</f>
        <v>-23844</v>
      </c>
      <c r="G6" s="263">
        <f>F6/D6</f>
        <v>-6.8184645300581213E-3</v>
      </c>
      <c r="H6" s="201" t="s">
        <v>35</v>
      </c>
      <c r="I6" s="203"/>
      <c r="J6" s="203" t="s">
        <v>34</v>
      </c>
      <c r="K6" s="221">
        <v>3496975</v>
      </c>
      <c r="L6" s="221">
        <f>L8+L25</f>
        <v>3473131</v>
      </c>
      <c r="M6" s="215">
        <f>L6-K6</f>
        <v>-23844</v>
      </c>
      <c r="N6" s="234">
        <f>M6/K6</f>
        <v>-6.8184645300581213E-3</v>
      </c>
    </row>
    <row r="7" spans="1:14" s="62" customFormat="1" ht="18" customHeight="1" x14ac:dyDescent="0.15">
      <c r="A7" s="202"/>
      <c r="B7" s="266"/>
      <c r="C7" s="268"/>
      <c r="D7" s="262"/>
      <c r="E7" s="262"/>
      <c r="F7" s="262"/>
      <c r="G7" s="264"/>
      <c r="H7" s="202"/>
      <c r="I7" s="204"/>
      <c r="J7" s="204"/>
      <c r="K7" s="222"/>
      <c r="L7" s="222"/>
      <c r="M7" s="216"/>
      <c r="N7" s="235"/>
    </row>
    <row r="8" spans="1:14" s="62" customFormat="1" ht="18" customHeight="1" x14ac:dyDescent="0.15">
      <c r="A8" s="231" t="s">
        <v>33</v>
      </c>
      <c r="B8" s="251" t="s">
        <v>33</v>
      </c>
      <c r="C8" s="253"/>
      <c r="D8" s="255">
        <f>SUM(D10:D13)</f>
        <v>2964660</v>
      </c>
      <c r="E8" s="255">
        <f>SUM(E10:E13)</f>
        <v>2940553</v>
      </c>
      <c r="F8" s="257">
        <f>E8-D8</f>
        <v>-24107</v>
      </c>
      <c r="G8" s="217">
        <f>F8/D8</f>
        <v>-8.1314552090290294E-3</v>
      </c>
      <c r="H8" s="259" t="s">
        <v>74</v>
      </c>
      <c r="I8" s="209"/>
      <c r="J8" s="203"/>
      <c r="K8" s="211">
        <f>K10+K20</f>
        <v>2733235</v>
      </c>
      <c r="L8" s="211">
        <f>L10+L20</f>
        <v>2630713</v>
      </c>
      <c r="M8" s="215">
        <f>L8-K8</f>
        <v>-102522</v>
      </c>
      <c r="N8" s="234">
        <f>M8/K8</f>
        <v>-3.7509398203959779E-2</v>
      </c>
    </row>
    <row r="9" spans="1:14" s="62" customFormat="1" ht="9.75" customHeight="1" x14ac:dyDescent="0.15">
      <c r="A9" s="202"/>
      <c r="B9" s="252"/>
      <c r="C9" s="254"/>
      <c r="D9" s="256"/>
      <c r="E9" s="256"/>
      <c r="F9" s="258"/>
      <c r="G9" s="224"/>
      <c r="H9" s="260"/>
      <c r="I9" s="210"/>
      <c r="J9" s="204"/>
      <c r="K9" s="212" ph="1"/>
      <c r="L9" s="212" ph="1"/>
      <c r="M9" s="216"/>
      <c r="N9" s="235"/>
    </row>
    <row r="10" spans="1:14" s="62" customFormat="1" ht="24" customHeight="1" x14ac:dyDescent="0.15">
      <c r="A10" s="75"/>
      <c r="B10" s="74"/>
      <c r="C10" s="191" t="s">
        <v>33</v>
      </c>
      <c r="D10" s="192">
        <v>2799360</v>
      </c>
      <c r="E10" s="192">
        <v>2759443</v>
      </c>
      <c r="F10" s="192">
        <f>E10-D10</f>
        <v>-39917</v>
      </c>
      <c r="G10" s="190">
        <f>F10/D10</f>
        <v>-1.4259330704160951E-2</v>
      </c>
      <c r="H10" s="73"/>
      <c r="I10" s="63" t="s">
        <v>75</v>
      </c>
      <c r="J10" s="72"/>
      <c r="K10" s="170">
        <f>SUM(K11:K18)</f>
        <v>2713264</v>
      </c>
      <c r="L10" s="171">
        <f>SUM(L11:L18)</f>
        <v>2615124</v>
      </c>
      <c r="M10" s="171">
        <f>L10-K10</f>
        <v>-98140</v>
      </c>
      <c r="N10" s="172">
        <f>M10/K10</f>
        <v>-3.6170457426921966E-2</v>
      </c>
    </row>
    <row r="11" spans="1:14" s="62" customFormat="1" ht="22.5" customHeight="1" x14ac:dyDescent="0.15">
      <c r="A11" s="248"/>
      <c r="B11" s="249"/>
      <c r="C11" s="249" t="s">
        <v>32</v>
      </c>
      <c r="D11" s="250">
        <v>300</v>
      </c>
      <c r="E11" s="250">
        <v>218</v>
      </c>
      <c r="F11" s="207">
        <f>E11-D11</f>
        <v>-82</v>
      </c>
      <c r="G11" s="217">
        <f>F11/D11</f>
        <v>-0.27333333333333332</v>
      </c>
      <c r="H11" s="70"/>
      <c r="I11" s="194"/>
      <c r="J11" s="71" t="s">
        <v>76</v>
      </c>
      <c r="K11" s="195">
        <v>2285217</v>
      </c>
      <c r="L11" s="173">
        <v>2229317</v>
      </c>
      <c r="M11" s="188">
        <f>L11-K11</f>
        <v>-55900</v>
      </c>
      <c r="N11" s="172">
        <f>M11/K11</f>
        <v>-2.4461571920741006E-2</v>
      </c>
    </row>
    <row r="12" spans="1:14" s="62" customFormat="1" ht="23.25" customHeight="1" x14ac:dyDescent="0.15">
      <c r="A12" s="248"/>
      <c r="B12" s="249"/>
      <c r="C12" s="249"/>
      <c r="D12" s="250"/>
      <c r="E12" s="250"/>
      <c r="F12" s="223"/>
      <c r="G12" s="224"/>
      <c r="H12" s="70"/>
      <c r="I12" s="194"/>
      <c r="J12" s="69" t="s">
        <v>51</v>
      </c>
      <c r="K12" s="174">
        <v>27802</v>
      </c>
      <c r="L12" s="175">
        <v>15864</v>
      </c>
      <c r="M12" s="188">
        <f>L12-K12</f>
        <v>-11938</v>
      </c>
      <c r="N12" s="172">
        <f>M12/K12</f>
        <v>-0.42939356880799945</v>
      </c>
    </row>
    <row r="13" spans="1:14" s="62" customFormat="1" ht="23.25" customHeight="1" x14ac:dyDescent="0.15">
      <c r="A13" s="189"/>
      <c r="B13" s="191"/>
      <c r="C13" s="191" t="s">
        <v>117</v>
      </c>
      <c r="D13" s="153">
        <v>165000</v>
      </c>
      <c r="E13" s="153">
        <v>180892</v>
      </c>
      <c r="F13" s="192">
        <f>E13-D13</f>
        <v>15892</v>
      </c>
      <c r="G13" s="190">
        <f>F13/D13</f>
        <v>9.631515151515152E-2</v>
      </c>
      <c r="H13" s="70"/>
      <c r="I13" s="60"/>
      <c r="J13" s="209" t="s">
        <v>77</v>
      </c>
      <c r="K13" s="211">
        <v>210689</v>
      </c>
      <c r="L13" s="213">
        <v>192884</v>
      </c>
      <c r="M13" s="215">
        <f>L13-K13</f>
        <v>-17805</v>
      </c>
      <c r="N13" s="234">
        <f>M13/K13</f>
        <v>-8.4508446098277554E-2</v>
      </c>
    </row>
    <row r="14" spans="1:14" s="62" customFormat="1" ht="18" customHeight="1" x14ac:dyDescent="0.15">
      <c r="A14" s="201" t="s">
        <v>31</v>
      </c>
      <c r="B14" s="203" t="s">
        <v>30</v>
      </c>
      <c r="C14" s="203"/>
      <c r="D14" s="205">
        <f>D16</f>
        <v>300</v>
      </c>
      <c r="E14" s="205">
        <f>E16</f>
        <v>563</v>
      </c>
      <c r="F14" s="207">
        <f>D14-E14</f>
        <v>-263</v>
      </c>
      <c r="G14" s="246">
        <f>F14/D14</f>
        <v>-0.87666666666666671</v>
      </c>
      <c r="H14" s="68"/>
      <c r="I14" s="60"/>
      <c r="J14" s="236"/>
      <c r="K14" s="237"/>
      <c r="L14" s="238"/>
      <c r="M14" s="239"/>
      <c r="N14" s="240"/>
    </row>
    <row r="15" spans="1:14" ht="13.5" customHeight="1" x14ac:dyDescent="0.2">
      <c r="A15" s="202"/>
      <c r="B15" s="204"/>
      <c r="C15" s="204"/>
      <c r="D15" s="206"/>
      <c r="E15" s="206"/>
      <c r="F15" s="223"/>
      <c r="G15" s="247"/>
      <c r="H15" s="67"/>
      <c r="I15" s="165"/>
      <c r="J15" s="210"/>
      <c r="K15" s="212"/>
      <c r="L15" s="214"/>
      <c r="M15" s="216"/>
      <c r="N15" s="235"/>
    </row>
    <row r="16" spans="1:14" s="62" customFormat="1" ht="18" customHeight="1" x14ac:dyDescent="0.15">
      <c r="A16" s="201"/>
      <c r="B16" s="203"/>
      <c r="C16" s="203" t="s">
        <v>30</v>
      </c>
      <c r="D16" s="205">
        <v>300</v>
      </c>
      <c r="E16" s="205">
        <v>563</v>
      </c>
      <c r="F16" s="207">
        <f>E16-D16</f>
        <v>263</v>
      </c>
      <c r="G16" s="217">
        <f>F16/D16</f>
        <v>0.87666666666666671</v>
      </c>
      <c r="H16" s="68"/>
      <c r="I16" s="194"/>
      <c r="J16" s="209" t="s">
        <v>61</v>
      </c>
      <c r="K16" s="211">
        <v>188752</v>
      </c>
      <c r="L16" s="213">
        <v>176523</v>
      </c>
      <c r="M16" s="215">
        <f>L16-K16</f>
        <v>-12229</v>
      </c>
      <c r="N16" s="234">
        <f>M16/K16</f>
        <v>-6.4788717470543364E-2</v>
      </c>
    </row>
    <row r="17" spans="1:15" ht="10.5" customHeight="1" x14ac:dyDescent="0.2">
      <c r="A17" s="202"/>
      <c r="B17" s="204"/>
      <c r="C17" s="204"/>
      <c r="D17" s="206"/>
      <c r="E17" s="206"/>
      <c r="F17" s="223"/>
      <c r="G17" s="224"/>
      <c r="H17" s="93"/>
      <c r="I17" s="66"/>
      <c r="J17" s="210"/>
      <c r="K17" s="212"/>
      <c r="L17" s="214"/>
      <c r="M17" s="216"/>
      <c r="N17" s="235"/>
    </row>
    <row r="18" spans="1:15" ht="22.5" customHeight="1" x14ac:dyDescent="0.2">
      <c r="A18" s="231" t="s">
        <v>29</v>
      </c>
      <c r="B18" s="209" t="s">
        <v>28</v>
      </c>
      <c r="C18" s="203"/>
      <c r="D18" s="225">
        <f>D26</f>
        <v>532015</v>
      </c>
      <c r="E18" s="225">
        <f>E26</f>
        <v>532015</v>
      </c>
      <c r="F18" s="225">
        <f>D18-E18</f>
        <v>0</v>
      </c>
      <c r="G18" s="228">
        <f>F18/D18</f>
        <v>0</v>
      </c>
      <c r="H18" s="93"/>
      <c r="I18" s="193"/>
      <c r="J18" s="209" t="s">
        <v>78</v>
      </c>
      <c r="K18" s="219">
        <v>804</v>
      </c>
      <c r="L18" s="221">
        <v>536</v>
      </c>
      <c r="M18" s="221">
        <f>L18-K18</f>
        <v>-268</v>
      </c>
      <c r="N18" s="241">
        <f>M18/K18</f>
        <v>-0.33333333333333331</v>
      </c>
    </row>
    <row r="19" spans="1:15" ht="18" customHeight="1" x14ac:dyDescent="0.2">
      <c r="A19" s="243"/>
      <c r="B19" s="236"/>
      <c r="C19" s="245"/>
      <c r="D19" s="226"/>
      <c r="E19" s="226"/>
      <c r="F19" s="226"/>
      <c r="G19" s="229"/>
      <c r="H19" s="104"/>
      <c r="I19" s="64"/>
      <c r="J19" s="210"/>
      <c r="K19" s="220"/>
      <c r="L19" s="222"/>
      <c r="M19" s="222"/>
      <c r="N19" s="242"/>
    </row>
    <row r="20" spans="1:15" ht="18" customHeight="1" x14ac:dyDescent="0.2">
      <c r="A20" s="243"/>
      <c r="B20" s="236"/>
      <c r="C20" s="245"/>
      <c r="D20" s="226"/>
      <c r="E20" s="226"/>
      <c r="F20" s="226"/>
      <c r="G20" s="229"/>
      <c r="H20" s="93"/>
      <c r="I20" s="63" t="s">
        <v>85</v>
      </c>
      <c r="J20" s="94"/>
      <c r="K20" s="166">
        <f>SUM(K21:K24)</f>
        <v>19971</v>
      </c>
      <c r="L20" s="166">
        <f>SUM(L21:L24)</f>
        <v>15589</v>
      </c>
      <c r="M20" s="167">
        <f t="shared" ref="M20:M27" si="0">L20-K20</f>
        <v>-4382</v>
      </c>
      <c r="N20" s="164">
        <f t="shared" ref="N20:N27" si="1">M20/K20</f>
        <v>-0.21941815632667366</v>
      </c>
    </row>
    <row r="21" spans="1:15" ht="24" customHeight="1" x14ac:dyDescent="0.2">
      <c r="A21" s="243"/>
      <c r="B21" s="236"/>
      <c r="C21" s="245"/>
      <c r="D21" s="226"/>
      <c r="E21" s="226"/>
      <c r="F21" s="226"/>
      <c r="G21" s="229"/>
      <c r="H21" s="93"/>
      <c r="I21" s="66"/>
      <c r="J21" s="65" t="s">
        <v>86</v>
      </c>
      <c r="K21" s="166">
        <v>5000</v>
      </c>
      <c r="L21" s="166">
        <v>4971</v>
      </c>
      <c r="M21" s="168">
        <f t="shared" si="0"/>
        <v>-29</v>
      </c>
      <c r="N21" s="176">
        <f t="shared" si="1"/>
        <v>-5.7999999999999996E-3</v>
      </c>
      <c r="O21" s="59"/>
    </row>
    <row r="22" spans="1:15" ht="24" customHeight="1" x14ac:dyDescent="0.2">
      <c r="A22" s="243"/>
      <c r="B22" s="236"/>
      <c r="C22" s="245"/>
      <c r="D22" s="226"/>
      <c r="E22" s="226"/>
      <c r="F22" s="226"/>
      <c r="G22" s="229"/>
      <c r="H22" s="67"/>
      <c r="I22" s="66"/>
      <c r="J22" s="61" t="s">
        <v>87</v>
      </c>
      <c r="K22" s="196">
        <v>5575</v>
      </c>
      <c r="L22" s="196">
        <v>6669</v>
      </c>
      <c r="M22" s="177">
        <f t="shared" si="0"/>
        <v>1094</v>
      </c>
      <c r="N22" s="176">
        <f t="shared" si="1"/>
        <v>0.19623318385650224</v>
      </c>
      <c r="O22" s="59"/>
    </row>
    <row r="23" spans="1:15" ht="24" customHeight="1" x14ac:dyDescent="0.2">
      <c r="A23" s="243"/>
      <c r="B23" s="236"/>
      <c r="C23" s="245"/>
      <c r="D23" s="226"/>
      <c r="E23" s="226"/>
      <c r="F23" s="226"/>
      <c r="G23" s="229"/>
      <c r="H23" s="67"/>
      <c r="I23" s="66"/>
      <c r="J23" s="61" t="s">
        <v>106</v>
      </c>
      <c r="K23" s="196">
        <v>4500</v>
      </c>
      <c r="L23" s="196">
        <v>3949</v>
      </c>
      <c r="M23" s="177">
        <f t="shared" si="0"/>
        <v>-551</v>
      </c>
      <c r="N23" s="176">
        <f t="shared" si="1"/>
        <v>-0.12244444444444444</v>
      </c>
      <c r="O23" s="59"/>
    </row>
    <row r="24" spans="1:15" ht="24" customHeight="1" x14ac:dyDescent="0.2">
      <c r="A24" s="243"/>
      <c r="B24" s="236"/>
      <c r="C24" s="245"/>
      <c r="D24" s="226"/>
      <c r="E24" s="226"/>
      <c r="F24" s="226"/>
      <c r="G24" s="229"/>
      <c r="H24" s="95"/>
      <c r="I24" s="64"/>
      <c r="J24" s="61" t="s">
        <v>166</v>
      </c>
      <c r="K24" s="196">
        <v>4896</v>
      </c>
      <c r="L24" s="196">
        <v>0</v>
      </c>
      <c r="M24" s="177">
        <f t="shared" si="0"/>
        <v>-4896</v>
      </c>
      <c r="N24" s="176">
        <f t="shared" si="1"/>
        <v>-1</v>
      </c>
      <c r="O24" s="59"/>
    </row>
    <row r="25" spans="1:15" ht="18" customHeight="1" x14ac:dyDescent="0.2">
      <c r="A25" s="244"/>
      <c r="B25" s="210"/>
      <c r="C25" s="204"/>
      <c r="D25" s="227"/>
      <c r="E25" s="227"/>
      <c r="F25" s="227"/>
      <c r="G25" s="230"/>
      <c r="H25" s="96" t="s">
        <v>79</v>
      </c>
      <c r="I25" s="64"/>
      <c r="J25" s="65"/>
      <c r="K25" s="166">
        <f>K26</f>
        <v>763741</v>
      </c>
      <c r="L25" s="166">
        <f>L26</f>
        <v>842418</v>
      </c>
      <c r="M25" s="168">
        <f t="shared" si="0"/>
        <v>78677</v>
      </c>
      <c r="N25" s="176">
        <f t="shared" si="1"/>
        <v>0.10301528921453738</v>
      </c>
    </row>
    <row r="26" spans="1:15" ht="18" customHeight="1" x14ac:dyDescent="0.2">
      <c r="A26" s="231"/>
      <c r="B26" s="209"/>
      <c r="C26" s="209" t="s">
        <v>28</v>
      </c>
      <c r="D26" s="207">
        <v>532015</v>
      </c>
      <c r="E26" s="207">
        <v>532015</v>
      </c>
      <c r="F26" s="207">
        <f>E26-D26</f>
        <v>0</v>
      </c>
      <c r="G26" s="217">
        <f>F26/D26</f>
        <v>0</v>
      </c>
      <c r="H26" s="67"/>
      <c r="I26" s="63" t="s">
        <v>79</v>
      </c>
      <c r="J26" s="94"/>
      <c r="K26" s="166">
        <f>K27</f>
        <v>763741</v>
      </c>
      <c r="L26" s="166">
        <f>L27</f>
        <v>842418</v>
      </c>
      <c r="M26" s="167">
        <f t="shared" si="0"/>
        <v>78677</v>
      </c>
      <c r="N26" s="176">
        <f t="shared" si="1"/>
        <v>0.10301528921453738</v>
      </c>
    </row>
    <row r="27" spans="1:15" ht="24" customHeight="1" thickBot="1" x14ac:dyDescent="0.25">
      <c r="A27" s="232"/>
      <c r="B27" s="233"/>
      <c r="C27" s="233"/>
      <c r="D27" s="208"/>
      <c r="E27" s="208"/>
      <c r="F27" s="208"/>
      <c r="G27" s="218"/>
      <c r="H27" s="197"/>
      <c r="I27" s="198"/>
      <c r="J27" s="199" t="s">
        <v>80</v>
      </c>
      <c r="K27" s="169">
        <v>763741</v>
      </c>
      <c r="L27" s="169">
        <v>842418</v>
      </c>
      <c r="M27" s="200">
        <f t="shared" si="0"/>
        <v>78677</v>
      </c>
      <c r="N27" s="178">
        <f t="shared" si="1"/>
        <v>0.10301528921453738</v>
      </c>
      <c r="O27" s="59"/>
    </row>
    <row r="28" spans="1:15" x14ac:dyDescent="0.2">
      <c r="A28" s="59"/>
      <c r="B28" s="59"/>
      <c r="C28" s="59"/>
      <c r="D28" s="59"/>
      <c r="E28" s="59"/>
      <c r="F28" s="59"/>
      <c r="G28" s="59"/>
    </row>
  </sheetData>
  <mergeCells count="93"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F14:F15"/>
    <mergeCell ref="G14:G15"/>
    <mergeCell ref="N8:N9"/>
    <mergeCell ref="A11:A12"/>
    <mergeCell ref="B11:B12"/>
    <mergeCell ref="C11:C12"/>
    <mergeCell ref="D11:D12"/>
    <mergeCell ref="E11:E12"/>
    <mergeCell ref="F11:F12"/>
    <mergeCell ref="G11:G12"/>
    <mergeCell ref="A14:A15"/>
    <mergeCell ref="B14:B15"/>
    <mergeCell ref="C14:C15"/>
    <mergeCell ref="D14:D15"/>
    <mergeCell ref="E14:E15"/>
    <mergeCell ref="N18:N19"/>
    <mergeCell ref="A18:A25"/>
    <mergeCell ref="B18:B25"/>
    <mergeCell ref="C18:C25"/>
    <mergeCell ref="D18:D25"/>
    <mergeCell ref="E18:E25"/>
    <mergeCell ref="N16:N17"/>
    <mergeCell ref="J13:J15"/>
    <mergeCell ref="K13:K15"/>
    <mergeCell ref="L13:L15"/>
    <mergeCell ref="M13:M15"/>
    <mergeCell ref="N13:N15"/>
    <mergeCell ref="A26:A27"/>
    <mergeCell ref="B26:B27"/>
    <mergeCell ref="C26:C27"/>
    <mergeCell ref="D26:D27"/>
    <mergeCell ref="E26:E27"/>
    <mergeCell ref="F26:F27"/>
    <mergeCell ref="J16:J17"/>
    <mergeCell ref="K16:K17"/>
    <mergeCell ref="L16:L17"/>
    <mergeCell ref="M16:M17"/>
    <mergeCell ref="G26:G27"/>
    <mergeCell ref="J18:J19"/>
    <mergeCell ref="K18:K19"/>
    <mergeCell ref="L18:L19"/>
    <mergeCell ref="M18:M19"/>
    <mergeCell ref="F16:F17"/>
    <mergeCell ref="G16:G17"/>
    <mergeCell ref="F18:F25"/>
    <mergeCell ref="G18:G25"/>
    <mergeCell ref="A16:A17"/>
    <mergeCell ref="B16:B17"/>
    <mergeCell ref="C16:C17"/>
    <mergeCell ref="D16:D17"/>
    <mergeCell ref="E16:E17"/>
  </mergeCells>
  <phoneticPr fontId="3" type="noConversion"/>
  <pageMargins left="0.23622047244094491" right="0.27559055118110237" top="0.55118110236220474" bottom="0.31496062992125984" header="0.39370078740157483" footer="0.35433070866141736"/>
  <pageSetup paperSize="9" scale="98" orientation="landscape" r:id="rId1"/>
  <headerFooter alignWithMargins="0">
    <oddHeader>&amp;L첨부 - 2.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1"/>
  <sheetViews>
    <sheetView tabSelected="1" view="pageBreakPreview" zoomScale="85" zoomScaleNormal="100" zoomScaleSheetLayoutView="85" workbookViewId="0">
      <selection activeCell="K170" sqref="A42:K171"/>
    </sheetView>
  </sheetViews>
  <sheetFormatPr defaultRowHeight="15" customHeight="1" x14ac:dyDescent="0.15"/>
  <cols>
    <col min="1" max="1" width="6.33203125" style="25" customWidth="1"/>
    <col min="2" max="2" width="7" style="25" customWidth="1"/>
    <col min="3" max="3" width="8.6640625" style="26" customWidth="1"/>
    <col min="4" max="4" width="9.109375" style="26" customWidth="1"/>
    <col min="5" max="5" width="15.109375" style="26" bestFit="1" customWidth="1"/>
    <col min="6" max="6" width="19.5546875" style="3" customWidth="1"/>
    <col min="7" max="7" width="15.6640625" style="4" customWidth="1"/>
    <col min="8" max="8" width="12.44140625" style="4" bestFit="1" customWidth="1"/>
    <col min="9" max="9" width="19.21875" style="3" customWidth="1"/>
    <col min="10" max="10" width="13.109375" style="3" customWidth="1"/>
    <col min="11" max="11" width="9.44140625" style="3" bestFit="1" customWidth="1"/>
    <col min="12" max="12" width="9" style="3" bestFit="1" customWidth="1"/>
    <col min="13" max="14" width="8.88671875" style="3"/>
    <col min="15" max="15" width="9" style="3" bestFit="1" customWidth="1"/>
    <col min="16" max="16384" width="8.88671875" style="3"/>
  </cols>
  <sheetData>
    <row r="1" spans="1:11" s="25" customFormat="1" ht="15.75" customHeight="1" x14ac:dyDescent="0.15">
      <c r="A1" s="336" t="s">
        <v>122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1" s="27" customFormat="1" ht="15.75" customHeight="1" x14ac:dyDescent="0.15">
      <c r="A2" s="9" t="s">
        <v>14</v>
      </c>
      <c r="B2" s="9"/>
      <c r="C2" s="10" t="s">
        <v>15</v>
      </c>
      <c r="D2" s="10"/>
      <c r="E2" s="10"/>
      <c r="F2" s="11"/>
      <c r="G2" s="12" t="s">
        <v>139</v>
      </c>
      <c r="H2" s="12"/>
      <c r="I2" s="11"/>
      <c r="J2" s="12"/>
      <c r="K2" s="12" t="s">
        <v>140</v>
      </c>
    </row>
    <row r="3" spans="1:11" s="27" customFormat="1" ht="12" customHeight="1" x14ac:dyDescent="0.15">
      <c r="A3" s="323" t="s">
        <v>16</v>
      </c>
      <c r="B3" s="323" t="s">
        <v>17</v>
      </c>
      <c r="C3" s="323" t="s">
        <v>18</v>
      </c>
      <c r="D3" s="323" t="s">
        <v>19</v>
      </c>
      <c r="E3" s="121" t="s">
        <v>123</v>
      </c>
      <c r="F3" s="297" t="s">
        <v>127</v>
      </c>
      <c r="G3" s="298"/>
      <c r="H3" s="120" t="s">
        <v>125</v>
      </c>
      <c r="I3" s="297" t="s">
        <v>10</v>
      </c>
      <c r="J3" s="298"/>
      <c r="K3" s="127" t="s">
        <v>108</v>
      </c>
    </row>
    <row r="4" spans="1:11" s="27" customFormat="1" ht="12" customHeight="1" x14ac:dyDescent="0.15">
      <c r="A4" s="324"/>
      <c r="B4" s="324"/>
      <c r="C4" s="324"/>
      <c r="D4" s="324"/>
      <c r="E4" s="121" t="s">
        <v>124</v>
      </c>
      <c r="F4" s="299"/>
      <c r="G4" s="300"/>
      <c r="H4" s="120" t="s">
        <v>126</v>
      </c>
      <c r="I4" s="299"/>
      <c r="J4" s="300"/>
      <c r="K4" s="107" t="s">
        <v>109</v>
      </c>
    </row>
    <row r="5" spans="1:11" s="27" customFormat="1" ht="12" customHeight="1" x14ac:dyDescent="0.15">
      <c r="A5" s="325" t="s">
        <v>1</v>
      </c>
      <c r="B5" s="325"/>
      <c r="C5" s="327" t="s">
        <v>0</v>
      </c>
      <c r="D5" s="39"/>
      <c r="E5" s="122"/>
      <c r="F5" s="6"/>
      <c r="G5" s="33"/>
      <c r="H5" s="122"/>
      <c r="I5" s="6"/>
      <c r="J5" s="33"/>
      <c r="K5" s="330">
        <f>H6-E6</f>
        <v>-23843.950000000186</v>
      </c>
    </row>
    <row r="6" spans="1:11" s="27" customFormat="1" ht="12" customHeight="1" x14ac:dyDescent="0.15">
      <c r="A6" s="326"/>
      <c r="B6" s="326"/>
      <c r="C6" s="328"/>
      <c r="D6" s="40"/>
      <c r="E6" s="122">
        <f>E8+E16+E18</f>
        <v>3496975.1030000001</v>
      </c>
      <c r="F6" s="17"/>
      <c r="G6" s="51">
        <f>G8+G15+G17</f>
        <v>3496975103</v>
      </c>
      <c r="H6" s="122">
        <f>H8+H16+H18</f>
        <v>3473131.1529999999</v>
      </c>
      <c r="I6" s="17"/>
      <c r="J6" s="51">
        <f>J8+J15+J17</f>
        <v>3473131153</v>
      </c>
      <c r="K6" s="331"/>
    </row>
    <row r="7" spans="1:11" s="27" customFormat="1" ht="12" customHeight="1" x14ac:dyDescent="0.15">
      <c r="A7" s="325" t="s">
        <v>20</v>
      </c>
      <c r="B7" s="325"/>
      <c r="C7" s="325"/>
      <c r="D7" s="112"/>
      <c r="E7" s="123"/>
      <c r="F7" s="19"/>
      <c r="G7" s="20"/>
      <c r="H7" s="123"/>
      <c r="I7" s="19"/>
      <c r="J7" s="20"/>
      <c r="K7" s="330">
        <f t="shared" ref="K7" si="0">H8-E8</f>
        <v>-24107.020000000019</v>
      </c>
    </row>
    <row r="8" spans="1:11" s="27" customFormat="1" ht="12" customHeight="1" x14ac:dyDescent="0.15">
      <c r="A8" s="329"/>
      <c r="B8" s="329"/>
      <c r="C8" s="329"/>
      <c r="D8" s="113"/>
      <c r="E8" s="124">
        <f>G8/1000</f>
        <v>2964660</v>
      </c>
      <c r="F8" s="21"/>
      <c r="G8" s="29">
        <f>G9+G11+G13</f>
        <v>2964660000</v>
      </c>
      <c r="H8" s="124">
        <f>J8/1000</f>
        <v>2940552.98</v>
      </c>
      <c r="I8" s="21"/>
      <c r="J8" s="29">
        <f>J9+J11+J13</f>
        <v>2940552980</v>
      </c>
      <c r="K8" s="331"/>
    </row>
    <row r="9" spans="1:11" s="27" customFormat="1" ht="12" customHeight="1" x14ac:dyDescent="0.15">
      <c r="A9" s="325"/>
      <c r="B9" s="325" t="s">
        <v>20</v>
      </c>
      <c r="C9" s="325" t="s">
        <v>20</v>
      </c>
      <c r="D9" s="325" t="s">
        <v>20</v>
      </c>
      <c r="E9" s="123"/>
      <c r="F9" s="19" t="s">
        <v>23</v>
      </c>
      <c r="G9" s="20">
        <v>2799360000</v>
      </c>
      <c r="H9" s="123"/>
      <c r="I9" s="19" t="s">
        <v>23</v>
      </c>
      <c r="J9" s="20">
        <v>2759443180</v>
      </c>
      <c r="K9" s="330">
        <f t="shared" ref="K9" si="1">H10-E10</f>
        <v>-39916.819999999832</v>
      </c>
    </row>
    <row r="10" spans="1:11" s="27" customFormat="1" ht="12" customHeight="1" x14ac:dyDescent="0.15">
      <c r="A10" s="329"/>
      <c r="B10" s="329"/>
      <c r="C10" s="329"/>
      <c r="D10" s="329"/>
      <c r="E10" s="124">
        <f>G9/1000</f>
        <v>2799360</v>
      </c>
      <c r="F10" s="21"/>
      <c r="G10" s="22"/>
      <c r="H10" s="124">
        <f>J9/1000</f>
        <v>2759443.18</v>
      </c>
      <c r="I10" s="21"/>
      <c r="J10" s="22"/>
      <c r="K10" s="331"/>
    </row>
    <row r="11" spans="1:11" s="27" customFormat="1" ht="12" customHeight="1" x14ac:dyDescent="0.15">
      <c r="A11" s="325"/>
      <c r="B11" s="325" t="s">
        <v>20</v>
      </c>
      <c r="C11" s="325" t="s">
        <v>26</v>
      </c>
      <c r="D11" s="325" t="s">
        <v>26</v>
      </c>
      <c r="E11" s="123"/>
      <c r="F11" s="19" t="s">
        <v>27</v>
      </c>
      <c r="G11" s="20">
        <v>300000</v>
      </c>
      <c r="H11" s="123"/>
      <c r="I11" s="19" t="s">
        <v>27</v>
      </c>
      <c r="J11" s="20">
        <v>218000</v>
      </c>
      <c r="K11" s="330">
        <f t="shared" ref="K11:K13" si="2">H12-E12</f>
        <v>-82</v>
      </c>
    </row>
    <row r="12" spans="1:11" s="27" customFormat="1" ht="12" customHeight="1" x14ac:dyDescent="0.15">
      <c r="A12" s="329"/>
      <c r="B12" s="329"/>
      <c r="C12" s="329"/>
      <c r="D12" s="329"/>
      <c r="E12" s="124">
        <f>G11/1000</f>
        <v>300</v>
      </c>
      <c r="F12" s="21"/>
      <c r="G12" s="22"/>
      <c r="H12" s="124">
        <f>J11/1000</f>
        <v>218</v>
      </c>
      <c r="I12" s="21"/>
      <c r="J12" s="22"/>
      <c r="K12" s="332"/>
    </row>
    <row r="13" spans="1:11" s="27" customFormat="1" ht="12" customHeight="1" x14ac:dyDescent="0.15">
      <c r="A13" s="112"/>
      <c r="B13" s="314" t="s">
        <v>112</v>
      </c>
      <c r="C13" s="314" t="s">
        <v>113</v>
      </c>
      <c r="D13" s="314" t="s">
        <v>113</v>
      </c>
      <c r="E13" s="123"/>
      <c r="F13" s="19" t="s">
        <v>115</v>
      </c>
      <c r="G13" s="20">
        <v>165000000</v>
      </c>
      <c r="H13" s="123"/>
      <c r="I13" s="19" t="s">
        <v>114</v>
      </c>
      <c r="J13" s="20">
        <v>180891800</v>
      </c>
      <c r="K13" s="330">
        <f t="shared" si="2"/>
        <v>15891.799999999988</v>
      </c>
    </row>
    <row r="14" spans="1:11" s="27" customFormat="1" ht="12" customHeight="1" x14ac:dyDescent="0.15">
      <c r="A14" s="113"/>
      <c r="B14" s="316"/>
      <c r="C14" s="316"/>
      <c r="D14" s="316"/>
      <c r="E14" s="124">
        <f>G13/1000</f>
        <v>165000</v>
      </c>
      <c r="F14" s="21"/>
      <c r="G14" s="22"/>
      <c r="H14" s="124">
        <f>J13/1000</f>
        <v>180891.8</v>
      </c>
      <c r="I14" s="21"/>
      <c r="J14" s="22"/>
      <c r="K14" s="332"/>
    </row>
    <row r="15" spans="1:11" s="27" customFormat="1" ht="12" customHeight="1" x14ac:dyDescent="0.15">
      <c r="A15" s="325" t="s">
        <v>3</v>
      </c>
      <c r="B15" s="325" t="s">
        <v>3</v>
      </c>
      <c r="C15" s="325" t="s">
        <v>3</v>
      </c>
      <c r="D15" s="325" t="s">
        <v>3</v>
      </c>
      <c r="E15" s="123"/>
      <c r="F15" s="19" t="s">
        <v>24</v>
      </c>
      <c r="G15" s="14">
        <v>300000</v>
      </c>
      <c r="H15" s="123"/>
      <c r="I15" s="19" t="s">
        <v>24</v>
      </c>
      <c r="J15" s="14">
        <f>263070+300000</f>
        <v>563070</v>
      </c>
      <c r="K15" s="330">
        <f t="shared" ref="K15" si="3">H16-E16</f>
        <v>263.07000000000005</v>
      </c>
    </row>
    <row r="16" spans="1:11" s="27" customFormat="1" ht="12" customHeight="1" x14ac:dyDescent="0.15">
      <c r="A16" s="326"/>
      <c r="B16" s="326"/>
      <c r="C16" s="326"/>
      <c r="D16" s="326"/>
      <c r="E16" s="124">
        <f>G15/1000</f>
        <v>300</v>
      </c>
      <c r="F16" s="17"/>
      <c r="G16" s="18"/>
      <c r="H16" s="124">
        <f>J15/1000</f>
        <v>563.07000000000005</v>
      </c>
      <c r="I16" s="17"/>
      <c r="J16" s="18"/>
      <c r="K16" s="331"/>
    </row>
    <row r="17" spans="1:11" s="27" customFormat="1" ht="12" customHeight="1" x14ac:dyDescent="0.15">
      <c r="A17" s="41" t="s">
        <v>21</v>
      </c>
      <c r="B17" s="41" t="s">
        <v>21</v>
      </c>
      <c r="C17" s="41" t="s">
        <v>4</v>
      </c>
      <c r="D17" s="108" t="s">
        <v>4</v>
      </c>
      <c r="E17" s="125"/>
      <c r="F17" s="19" t="s">
        <v>25</v>
      </c>
      <c r="G17" s="14">
        <v>532015103</v>
      </c>
      <c r="H17" s="123"/>
      <c r="I17" s="19" t="s">
        <v>25</v>
      </c>
      <c r="J17" s="14">
        <v>532015103</v>
      </c>
      <c r="K17" s="330">
        <f t="shared" ref="K17" si="4">H18-E18</f>
        <v>0</v>
      </c>
    </row>
    <row r="18" spans="1:11" s="27" customFormat="1" ht="12" customHeight="1" x14ac:dyDescent="0.15">
      <c r="A18" s="43" t="s">
        <v>22</v>
      </c>
      <c r="B18" s="43" t="s">
        <v>22</v>
      </c>
      <c r="C18" s="43" t="s">
        <v>22</v>
      </c>
      <c r="D18" s="106" t="s">
        <v>22</v>
      </c>
      <c r="E18" s="126">
        <f>G17/1000</f>
        <v>532015.103</v>
      </c>
      <c r="F18" s="17"/>
      <c r="G18" s="18"/>
      <c r="H18" s="123">
        <f>J17/1000</f>
        <v>532015.103</v>
      </c>
      <c r="I18" s="17"/>
      <c r="J18" s="18"/>
      <c r="K18" s="331"/>
    </row>
    <row r="19" spans="1:11" s="27" customFormat="1" ht="12" customHeight="1" x14ac:dyDescent="0.15">
      <c r="A19" s="42"/>
      <c r="B19" s="42"/>
      <c r="C19" s="42"/>
      <c r="D19" s="44"/>
      <c r="E19" s="23"/>
      <c r="F19" s="5"/>
      <c r="G19" s="34"/>
      <c r="H19" s="34"/>
      <c r="I19" s="5"/>
      <c r="J19" s="34"/>
      <c r="K19" s="128"/>
    </row>
    <row r="20" spans="1:11" s="27" customFormat="1" ht="12" customHeight="1" x14ac:dyDescent="0.15">
      <c r="A20" s="42"/>
      <c r="B20" s="42"/>
      <c r="C20" s="42"/>
      <c r="D20" s="44"/>
      <c r="E20" s="23"/>
      <c r="F20" s="5"/>
      <c r="G20" s="34"/>
      <c r="H20" s="34"/>
      <c r="I20" s="5"/>
      <c r="J20" s="34"/>
      <c r="K20" s="47"/>
    </row>
    <row r="21" spans="1:11" s="27" customFormat="1" ht="12" customHeight="1" x14ac:dyDescent="0.15">
      <c r="A21" s="42"/>
      <c r="B21" s="42"/>
      <c r="C21" s="42"/>
      <c r="D21" s="44"/>
      <c r="E21" s="23"/>
      <c r="F21" s="5"/>
      <c r="G21" s="34"/>
      <c r="H21" s="34"/>
      <c r="I21" s="5"/>
      <c r="J21" s="34"/>
      <c r="K21" s="47"/>
    </row>
    <row r="22" spans="1:11" s="27" customFormat="1" ht="12" customHeight="1" x14ac:dyDescent="0.15">
      <c r="A22" s="42"/>
      <c r="B22" s="42"/>
      <c r="C22" s="42"/>
      <c r="D22" s="44"/>
      <c r="E22" s="23"/>
      <c r="F22" s="5"/>
      <c r="G22" s="34"/>
      <c r="H22" s="34"/>
      <c r="I22" s="5"/>
      <c r="J22" s="34"/>
      <c r="K22" s="47"/>
    </row>
    <row r="23" spans="1:11" s="27" customFormat="1" ht="12" customHeight="1" x14ac:dyDescent="0.15">
      <c r="A23" s="42"/>
      <c r="B23" s="42"/>
      <c r="C23" s="42"/>
      <c r="D23" s="44"/>
      <c r="E23" s="23"/>
      <c r="F23" s="5"/>
      <c r="G23" s="34"/>
      <c r="H23" s="34"/>
      <c r="I23" s="5"/>
      <c r="J23" s="34"/>
      <c r="K23" s="47"/>
    </row>
    <row r="24" spans="1:11" s="27" customFormat="1" ht="12" customHeight="1" x14ac:dyDescent="0.15">
      <c r="A24" s="56"/>
      <c r="B24" s="56"/>
      <c r="C24" s="56"/>
      <c r="D24" s="44"/>
      <c r="E24" s="23"/>
      <c r="F24" s="5"/>
      <c r="G24" s="34"/>
      <c r="H24" s="34"/>
      <c r="I24" s="5"/>
      <c r="J24" s="34"/>
      <c r="K24" s="47"/>
    </row>
    <row r="25" spans="1:11" s="27" customFormat="1" ht="12" customHeight="1" x14ac:dyDescent="0.15">
      <c r="A25" s="56"/>
      <c r="B25" s="56"/>
      <c r="C25" s="56"/>
      <c r="D25" s="44"/>
      <c r="E25" s="23"/>
      <c r="F25" s="5"/>
      <c r="G25" s="34"/>
      <c r="H25" s="34"/>
      <c r="I25" s="5"/>
      <c r="J25" s="34"/>
      <c r="K25" s="47"/>
    </row>
    <row r="26" spans="1:11" s="27" customFormat="1" ht="12" customHeight="1" x14ac:dyDescent="0.15">
      <c r="A26" s="56"/>
      <c r="B26" s="56"/>
      <c r="C26" s="56"/>
      <c r="D26" s="44"/>
      <c r="E26" s="23"/>
      <c r="F26" s="5"/>
      <c r="G26" s="34"/>
      <c r="H26" s="34"/>
      <c r="I26" s="5"/>
      <c r="J26" s="34"/>
      <c r="K26" s="47"/>
    </row>
    <row r="27" spans="1:11" s="27" customFormat="1" ht="12" customHeight="1" x14ac:dyDescent="0.15">
      <c r="A27" s="42"/>
      <c r="B27" s="42"/>
      <c r="C27" s="42"/>
      <c r="D27" s="44"/>
      <c r="E27" s="23"/>
      <c r="F27" s="5"/>
      <c r="G27" s="34"/>
      <c r="H27" s="34"/>
      <c r="I27" s="5"/>
      <c r="J27" s="34"/>
      <c r="K27" s="47"/>
    </row>
    <row r="28" spans="1:11" s="27" customFormat="1" ht="12" customHeight="1" x14ac:dyDescent="0.15">
      <c r="A28" s="42"/>
      <c r="B28" s="42"/>
      <c r="C28" s="42"/>
      <c r="D28" s="44"/>
      <c r="E28" s="23"/>
      <c r="F28" s="5"/>
      <c r="G28" s="34"/>
      <c r="H28" s="34"/>
      <c r="I28" s="5"/>
      <c r="J28" s="34"/>
      <c r="K28" s="129"/>
    </row>
    <row r="29" spans="1:11" s="27" customFormat="1" ht="12" customHeight="1" x14ac:dyDescent="0.15">
      <c r="A29" s="42"/>
      <c r="B29" s="42"/>
      <c r="C29" s="42"/>
      <c r="D29" s="44"/>
      <c r="E29" s="23"/>
      <c r="F29" s="5"/>
      <c r="G29" s="34"/>
      <c r="H29" s="34"/>
      <c r="I29" s="5"/>
      <c r="J29" s="34"/>
      <c r="K29" s="129"/>
    </row>
    <row r="30" spans="1:11" s="27" customFormat="1" ht="12" customHeight="1" x14ac:dyDescent="0.15">
      <c r="A30" s="42"/>
      <c r="B30" s="42"/>
      <c r="C30" s="42"/>
      <c r="D30" s="44"/>
      <c r="E30" s="23"/>
      <c r="F30" s="5"/>
      <c r="G30" s="34"/>
      <c r="H30" s="34"/>
      <c r="I30" s="5"/>
      <c r="J30" s="34"/>
      <c r="K30" s="129"/>
    </row>
    <row r="31" spans="1:11" s="27" customFormat="1" ht="12" customHeight="1" x14ac:dyDescent="0.15">
      <c r="A31" s="42"/>
      <c r="B31" s="42"/>
      <c r="C31" s="42"/>
      <c r="D31" s="44"/>
      <c r="E31" s="23"/>
      <c r="F31" s="5"/>
      <c r="G31" s="34"/>
      <c r="H31" s="34"/>
      <c r="I31" s="5"/>
      <c r="J31" s="34"/>
      <c r="K31" s="129"/>
    </row>
    <row r="32" spans="1:11" s="27" customFormat="1" ht="12" customHeight="1" x14ac:dyDescent="0.15">
      <c r="A32" s="42"/>
      <c r="B32" s="42"/>
      <c r="C32" s="42"/>
      <c r="D32" s="44"/>
      <c r="E32" s="23"/>
      <c r="F32" s="5"/>
      <c r="G32" s="34"/>
      <c r="H32" s="34"/>
      <c r="I32" s="5"/>
      <c r="J32" s="34"/>
      <c r="K32" s="129"/>
    </row>
    <row r="33" spans="1:11" s="27" customFormat="1" ht="12" customHeight="1" x14ac:dyDescent="0.15">
      <c r="A33" s="42"/>
      <c r="B33" s="42"/>
      <c r="C33" s="42"/>
      <c r="D33" s="44"/>
      <c r="E33" s="23"/>
      <c r="F33" s="5"/>
      <c r="G33" s="34"/>
      <c r="H33" s="34"/>
      <c r="I33" s="5"/>
      <c r="J33" s="34"/>
      <c r="K33" s="129"/>
    </row>
    <row r="34" spans="1:11" s="27" customFormat="1" ht="12" customHeight="1" x14ac:dyDescent="0.15">
      <c r="A34" s="42"/>
      <c r="B34" s="42"/>
      <c r="C34" s="42"/>
      <c r="D34" s="44"/>
      <c r="E34" s="23"/>
      <c r="F34" s="5"/>
      <c r="G34" s="34"/>
      <c r="H34" s="34"/>
      <c r="I34" s="5"/>
      <c r="J34" s="34"/>
      <c r="K34" s="129"/>
    </row>
    <row r="35" spans="1:11" s="27" customFormat="1" ht="12" customHeight="1" x14ac:dyDescent="0.15">
      <c r="A35" s="42"/>
      <c r="B35" s="42"/>
      <c r="C35" s="42"/>
      <c r="D35" s="44"/>
      <c r="E35" s="23"/>
      <c r="F35" s="5"/>
      <c r="G35" s="34"/>
      <c r="H35" s="34"/>
      <c r="I35" s="5"/>
      <c r="J35" s="34"/>
      <c r="K35" s="129"/>
    </row>
    <row r="36" spans="1:11" s="27" customFormat="1" ht="12" customHeight="1" x14ac:dyDescent="0.15">
      <c r="A36" s="42"/>
      <c r="B36" s="42"/>
      <c r="C36" s="42"/>
      <c r="D36" s="44"/>
      <c r="E36" s="23"/>
      <c r="F36" s="5"/>
      <c r="G36" s="34"/>
      <c r="H36" s="34"/>
      <c r="I36" s="5"/>
      <c r="J36" s="34"/>
      <c r="K36" s="129"/>
    </row>
    <row r="37" spans="1:11" s="27" customFormat="1" ht="12" customHeight="1" x14ac:dyDescent="0.15">
      <c r="A37" s="42"/>
      <c r="B37" s="42"/>
      <c r="C37" s="42"/>
      <c r="D37" s="44"/>
      <c r="E37" s="23"/>
      <c r="F37" s="5"/>
      <c r="G37" s="34"/>
      <c r="H37" s="34"/>
      <c r="I37" s="5"/>
      <c r="J37" s="34"/>
      <c r="K37" s="129"/>
    </row>
    <row r="38" spans="1:11" s="27" customFormat="1" ht="12" customHeight="1" x14ac:dyDescent="0.15">
      <c r="A38" s="42"/>
      <c r="B38" s="42"/>
      <c r="C38" s="42"/>
      <c r="D38" s="44"/>
      <c r="E38" s="23"/>
      <c r="F38" s="5"/>
      <c r="G38" s="34"/>
      <c r="H38" s="34"/>
      <c r="I38" s="5"/>
      <c r="J38" s="34"/>
      <c r="K38" s="130"/>
    </row>
    <row r="39" spans="1:11" s="27" customFormat="1" ht="12" customHeight="1" x14ac:dyDescent="0.15">
      <c r="A39" s="42"/>
      <c r="B39" s="42"/>
      <c r="C39" s="42"/>
      <c r="D39" s="44"/>
      <c r="E39" s="23"/>
      <c r="F39" s="5"/>
      <c r="G39" s="34"/>
      <c r="H39" s="34"/>
      <c r="I39" s="5"/>
      <c r="J39" s="34"/>
      <c r="K39" s="131"/>
    </row>
    <row r="40" spans="1:11" s="27" customFormat="1" ht="12" customHeight="1" x14ac:dyDescent="0.15">
      <c r="A40" s="42"/>
      <c r="B40" s="42"/>
      <c r="C40" s="42"/>
      <c r="D40" s="44"/>
      <c r="E40" s="23"/>
      <c r="F40" s="5"/>
      <c r="G40" s="34"/>
      <c r="H40" s="34"/>
      <c r="I40" s="5"/>
      <c r="J40" s="34"/>
      <c r="K40" s="131"/>
    </row>
    <row r="41" spans="1:11" s="27" customFormat="1" ht="12" customHeight="1" x14ac:dyDescent="0.15">
      <c r="A41" s="43"/>
      <c r="B41" s="43"/>
      <c r="C41" s="43"/>
      <c r="D41" s="40"/>
      <c r="E41" s="46"/>
      <c r="F41" s="7"/>
      <c r="G41" s="35"/>
      <c r="H41" s="35"/>
      <c r="I41" s="7"/>
      <c r="J41" s="35"/>
      <c r="K41" s="132"/>
    </row>
    <row r="42" spans="1:11" s="27" customFormat="1" ht="12" customHeight="1" x14ac:dyDescent="0.15">
      <c r="A42" s="9" t="s">
        <v>5</v>
      </c>
      <c r="B42" s="9"/>
      <c r="C42" s="10" t="s">
        <v>2</v>
      </c>
      <c r="D42" s="10"/>
      <c r="E42" s="10"/>
      <c r="F42" s="11"/>
      <c r="G42" s="12" t="s">
        <v>141</v>
      </c>
      <c r="H42" s="12"/>
      <c r="I42" s="11"/>
      <c r="J42" s="12"/>
      <c r="K42" s="12" t="s">
        <v>139</v>
      </c>
    </row>
    <row r="43" spans="1:11" s="9" customFormat="1" ht="12" customHeight="1" x14ac:dyDescent="0.15">
      <c r="A43" s="323" t="s">
        <v>6</v>
      </c>
      <c r="B43" s="323" t="s">
        <v>7</v>
      </c>
      <c r="C43" s="323" t="s">
        <v>8</v>
      </c>
      <c r="D43" s="323" t="s">
        <v>9</v>
      </c>
      <c r="E43" s="121" t="s">
        <v>123</v>
      </c>
      <c r="F43" s="297" t="s">
        <v>127</v>
      </c>
      <c r="G43" s="298"/>
      <c r="H43" s="181" t="s">
        <v>125</v>
      </c>
      <c r="I43" s="297" t="s">
        <v>10</v>
      </c>
      <c r="J43" s="298"/>
      <c r="K43" s="127" t="s">
        <v>110</v>
      </c>
    </row>
    <row r="44" spans="1:11" s="9" customFormat="1" ht="12" customHeight="1" x14ac:dyDescent="0.15">
      <c r="A44" s="324"/>
      <c r="B44" s="324"/>
      <c r="C44" s="324"/>
      <c r="D44" s="324"/>
      <c r="E44" s="121" t="s">
        <v>124</v>
      </c>
      <c r="F44" s="299"/>
      <c r="G44" s="300"/>
      <c r="H44" s="181" t="s">
        <v>126</v>
      </c>
      <c r="I44" s="299"/>
      <c r="J44" s="300"/>
      <c r="K44" s="107" t="s">
        <v>111</v>
      </c>
    </row>
    <row r="45" spans="1:11" s="16" customFormat="1" ht="12" customHeight="1" x14ac:dyDescent="0.15">
      <c r="A45" s="325" t="s">
        <v>1</v>
      </c>
      <c r="B45" s="32"/>
      <c r="C45" s="84"/>
      <c r="D45" s="45"/>
      <c r="E45" s="122">
        <v>0</v>
      </c>
      <c r="F45" s="32"/>
      <c r="G45" s="36"/>
      <c r="H45" s="159">
        <v>0</v>
      </c>
      <c r="I45" s="6"/>
      <c r="J45" s="36"/>
      <c r="K45" s="333">
        <f>H46-E46</f>
        <v>-23843.950000000186</v>
      </c>
    </row>
    <row r="46" spans="1:11" s="16" customFormat="1" ht="12" customHeight="1" x14ac:dyDescent="0.15">
      <c r="A46" s="326"/>
      <c r="B46" s="8"/>
      <c r="C46" s="85"/>
      <c r="D46" s="110"/>
      <c r="E46" s="135">
        <f>G46/1000</f>
        <v>3496975.1030000001</v>
      </c>
      <c r="F46" s="7"/>
      <c r="G46" s="55">
        <f>G48+G122</f>
        <v>3496975103</v>
      </c>
      <c r="H46" s="160">
        <f>J46/1000</f>
        <v>3473131.1529999999</v>
      </c>
      <c r="I46" s="7"/>
      <c r="J46" s="55">
        <f>+J48+J122</f>
        <v>3473131153</v>
      </c>
      <c r="K46" s="334"/>
    </row>
    <row r="47" spans="1:11" s="16" customFormat="1" ht="12" customHeight="1" x14ac:dyDescent="0.15">
      <c r="A47" s="325" t="s">
        <v>48</v>
      </c>
      <c r="B47" s="32"/>
      <c r="C47" s="39"/>
      <c r="D47" s="109"/>
      <c r="E47" s="157">
        <v>0</v>
      </c>
      <c r="F47" s="6"/>
      <c r="G47" s="36"/>
      <c r="H47" s="159">
        <v>0</v>
      </c>
      <c r="I47" s="6"/>
      <c r="J47" s="36"/>
      <c r="K47" s="333">
        <f>H48-E48</f>
        <v>-102520.94900000002</v>
      </c>
    </row>
    <row r="48" spans="1:11" s="16" customFormat="1" ht="12" customHeight="1" x14ac:dyDescent="0.15">
      <c r="A48" s="326"/>
      <c r="B48" s="8"/>
      <c r="C48" s="40"/>
      <c r="D48" s="110"/>
      <c r="E48" s="135">
        <f>G48/1000</f>
        <v>2733233.74</v>
      </c>
      <c r="F48" s="7"/>
      <c r="G48" s="55">
        <f>G50+G105</f>
        <v>2733233740</v>
      </c>
      <c r="H48" s="160">
        <f>J48/1000</f>
        <v>2630712.7910000002</v>
      </c>
      <c r="I48" s="7"/>
      <c r="J48" s="55">
        <f>J50+J105</f>
        <v>2630712791</v>
      </c>
      <c r="K48" s="334"/>
    </row>
    <row r="49" spans="1:11" s="16" customFormat="1" ht="12" customHeight="1" x14ac:dyDescent="0.15">
      <c r="A49" s="42"/>
      <c r="B49" s="325" t="s">
        <v>49</v>
      </c>
      <c r="C49" s="39"/>
      <c r="D49" s="109"/>
      <c r="E49" s="158">
        <v>0</v>
      </c>
      <c r="F49" s="5"/>
      <c r="G49" s="37"/>
      <c r="H49" s="159">
        <v>0</v>
      </c>
      <c r="I49" s="5"/>
      <c r="J49" s="37"/>
      <c r="K49" s="333">
        <f>H50-E50</f>
        <v>-98139.282000000123</v>
      </c>
    </row>
    <row r="50" spans="1:11" s="16" customFormat="1" ht="12" customHeight="1" x14ac:dyDescent="0.15">
      <c r="A50" s="42"/>
      <c r="B50" s="326"/>
      <c r="C50" s="40"/>
      <c r="D50" s="110"/>
      <c r="E50" s="156">
        <f>G50/1000</f>
        <v>2713262.94</v>
      </c>
      <c r="F50" s="7"/>
      <c r="G50" s="55">
        <f>G63+G84+G93+G96+G100</f>
        <v>2713262940</v>
      </c>
      <c r="H50" s="160">
        <f>J50/1000</f>
        <v>2615123.6579999998</v>
      </c>
      <c r="I50" s="136"/>
      <c r="J50" s="137">
        <f>J63+J84+J93+J96+J100</f>
        <v>2615123658</v>
      </c>
      <c r="K50" s="334"/>
    </row>
    <row r="51" spans="1:11" s="16" customFormat="1" ht="12" customHeight="1" x14ac:dyDescent="0.15">
      <c r="A51" s="47"/>
      <c r="B51" s="47"/>
      <c r="C51" s="314" t="s">
        <v>50</v>
      </c>
      <c r="D51" s="314" t="s">
        <v>50</v>
      </c>
      <c r="E51" s="287">
        <f>G63/1000</f>
        <v>2285216.5</v>
      </c>
      <c r="F51" s="23" t="s">
        <v>132</v>
      </c>
      <c r="G51" s="15">
        <v>2325000</v>
      </c>
      <c r="H51" s="287">
        <f>J63/1000</f>
        <v>2229316.7680000002</v>
      </c>
      <c r="I51" s="23" t="s">
        <v>165</v>
      </c>
      <c r="J51" s="53">
        <v>59893000</v>
      </c>
      <c r="K51" s="311">
        <f>H51-E51</f>
        <v>-55899.731999999844</v>
      </c>
    </row>
    <row r="52" spans="1:11" s="16" customFormat="1" ht="12" customHeight="1" x14ac:dyDescent="0.15">
      <c r="A52" s="47"/>
      <c r="B52" s="47"/>
      <c r="C52" s="315"/>
      <c r="D52" s="315"/>
      <c r="E52" s="295"/>
      <c r="F52" s="23" t="s">
        <v>133</v>
      </c>
      <c r="G52" s="15">
        <v>26488000</v>
      </c>
      <c r="H52" s="295"/>
      <c r="I52" s="23"/>
      <c r="J52" s="53"/>
      <c r="K52" s="312"/>
    </row>
    <row r="53" spans="1:11" s="16" customFormat="1" ht="12" customHeight="1" x14ac:dyDescent="0.15">
      <c r="A53" s="47"/>
      <c r="B53" s="47"/>
      <c r="C53" s="315"/>
      <c r="D53" s="315"/>
      <c r="E53" s="295"/>
      <c r="F53" s="23" t="s">
        <v>134</v>
      </c>
      <c r="G53" s="15">
        <v>13530000</v>
      </c>
      <c r="H53" s="295"/>
      <c r="I53" s="23"/>
      <c r="J53" s="53"/>
      <c r="K53" s="312"/>
    </row>
    <row r="54" spans="1:11" s="16" customFormat="1" ht="12" customHeight="1" x14ac:dyDescent="0.15">
      <c r="A54" s="47"/>
      <c r="B54" s="47"/>
      <c r="C54" s="315"/>
      <c r="D54" s="315"/>
      <c r="E54" s="295"/>
      <c r="F54" s="23" t="s">
        <v>135</v>
      </c>
      <c r="G54" s="15">
        <v>13950000</v>
      </c>
      <c r="H54" s="295"/>
      <c r="I54" s="23"/>
      <c r="J54" s="53"/>
      <c r="K54" s="312"/>
    </row>
    <row r="55" spans="1:11" s="16" customFormat="1" ht="12" customHeight="1" x14ac:dyDescent="0.15">
      <c r="A55" s="47"/>
      <c r="B55" s="47"/>
      <c r="C55" s="315"/>
      <c r="D55" s="315"/>
      <c r="E55" s="295"/>
      <c r="F55" s="23" t="s">
        <v>136</v>
      </c>
      <c r="G55" s="15">
        <v>6243000</v>
      </c>
      <c r="H55" s="295"/>
      <c r="I55" s="23"/>
      <c r="J55" s="53"/>
      <c r="K55" s="312"/>
    </row>
    <row r="56" spans="1:11" s="16" customFormat="1" ht="12" customHeight="1" x14ac:dyDescent="0.15">
      <c r="A56" s="47"/>
      <c r="B56" s="47"/>
      <c r="C56" s="315"/>
      <c r="D56" s="315"/>
      <c r="E56" s="295"/>
      <c r="F56" s="23" t="s">
        <v>137</v>
      </c>
      <c r="G56" s="15">
        <v>19593000</v>
      </c>
      <c r="H56" s="295"/>
      <c r="I56" s="23"/>
      <c r="J56" s="53"/>
      <c r="K56" s="312"/>
    </row>
    <row r="57" spans="1:11" s="16" customFormat="1" ht="12" customHeight="1" x14ac:dyDescent="0.15">
      <c r="A57" s="47"/>
      <c r="B57" s="47"/>
      <c r="C57" s="315"/>
      <c r="D57" s="315"/>
      <c r="E57" s="295"/>
      <c r="F57" s="5" t="s">
        <v>81</v>
      </c>
      <c r="G57" s="15">
        <v>2164320000</v>
      </c>
      <c r="H57" s="295"/>
      <c r="I57" s="5" t="s">
        <v>81</v>
      </c>
      <c r="J57" s="53">
        <v>2019773760</v>
      </c>
      <c r="K57" s="312"/>
    </row>
    <row r="58" spans="1:11" s="16" customFormat="1" ht="12" customHeight="1" x14ac:dyDescent="0.15">
      <c r="A58" s="47"/>
      <c r="B58" s="47"/>
      <c r="C58" s="315"/>
      <c r="D58" s="315"/>
      <c r="E58" s="295"/>
      <c r="F58" s="5" t="s">
        <v>82</v>
      </c>
      <c r="G58" s="15">
        <v>15000000</v>
      </c>
      <c r="H58" s="295"/>
      <c r="I58" s="5" t="s">
        <v>82</v>
      </c>
      <c r="J58" s="53">
        <v>102000000</v>
      </c>
      <c r="K58" s="312"/>
    </row>
    <row r="59" spans="1:11" s="16" customFormat="1" ht="12" customHeight="1" x14ac:dyDescent="0.15">
      <c r="A59" s="47"/>
      <c r="B59" s="47"/>
      <c r="C59" s="315"/>
      <c r="D59" s="315"/>
      <c r="E59" s="295"/>
      <c r="F59" s="5" t="s">
        <v>83</v>
      </c>
      <c r="G59" s="15">
        <v>5010000</v>
      </c>
      <c r="H59" s="295"/>
      <c r="I59" s="5" t="s">
        <v>83</v>
      </c>
      <c r="J59" s="53">
        <v>5819950</v>
      </c>
      <c r="K59" s="312"/>
    </row>
    <row r="60" spans="1:11" s="16" customFormat="1" ht="12" customHeight="1" x14ac:dyDescent="0.15">
      <c r="A60" s="47"/>
      <c r="B60" s="47"/>
      <c r="C60" s="315"/>
      <c r="D60" s="315"/>
      <c r="E60" s="295"/>
      <c r="F60" s="5"/>
      <c r="G60" s="15">
        <v>3757500</v>
      </c>
      <c r="H60" s="295"/>
      <c r="I60" s="5" t="s">
        <v>163</v>
      </c>
      <c r="J60" s="53">
        <v>27580058</v>
      </c>
      <c r="K60" s="312"/>
    </row>
    <row r="61" spans="1:11" s="16" customFormat="1" ht="12" customHeight="1" x14ac:dyDescent="0.15">
      <c r="A61" s="47"/>
      <c r="B61" s="47"/>
      <c r="C61" s="315"/>
      <c r="D61" s="315"/>
      <c r="E61" s="295"/>
      <c r="F61" s="116" t="s">
        <v>138</v>
      </c>
      <c r="G61" s="185">
        <v>15000000</v>
      </c>
      <c r="H61" s="295"/>
      <c r="I61" s="116" t="s">
        <v>138</v>
      </c>
      <c r="J61" s="186">
        <v>14250000</v>
      </c>
      <c r="K61" s="312"/>
    </row>
    <row r="62" spans="1:11" s="16" customFormat="1" ht="12" customHeight="1" x14ac:dyDescent="0.15">
      <c r="A62" s="47"/>
      <c r="B62" s="47"/>
      <c r="C62" s="315"/>
      <c r="D62" s="315"/>
      <c r="E62" s="295"/>
      <c r="F62" s="5"/>
      <c r="G62" s="15"/>
      <c r="H62" s="295"/>
      <c r="I62" s="5"/>
      <c r="J62" s="53"/>
      <c r="K62" s="312"/>
    </row>
    <row r="63" spans="1:11" s="16" customFormat="1" ht="12" customHeight="1" x14ac:dyDescent="0.15">
      <c r="A63" s="47"/>
      <c r="B63" s="47"/>
      <c r="C63" s="316"/>
      <c r="D63" s="316"/>
      <c r="E63" s="288"/>
      <c r="F63" s="46"/>
      <c r="G63" s="51">
        <f>SUM(G51:G61)</f>
        <v>2285216500</v>
      </c>
      <c r="H63" s="288"/>
      <c r="I63" s="46"/>
      <c r="J63" s="141">
        <f>SUM(J51:J61)</f>
        <v>2229316768</v>
      </c>
      <c r="K63" s="313"/>
    </row>
    <row r="64" spans="1:11" s="16" customFormat="1" ht="12" customHeight="1" x14ac:dyDescent="0.15">
      <c r="A64" s="47"/>
      <c r="B64" s="47"/>
      <c r="C64" s="317" t="s">
        <v>51</v>
      </c>
      <c r="D64" s="317" t="s">
        <v>51</v>
      </c>
      <c r="E64" s="308">
        <f>G84/1000</f>
        <v>27801.555</v>
      </c>
      <c r="F64" s="23" t="s">
        <v>54</v>
      </c>
      <c r="G64" s="15">
        <v>960000</v>
      </c>
      <c r="H64" s="287">
        <f>J84/1000</f>
        <v>15863.71</v>
      </c>
      <c r="I64" s="23" t="s">
        <v>54</v>
      </c>
      <c r="J64" s="53">
        <v>960000</v>
      </c>
      <c r="K64" s="284">
        <f>H64-E64</f>
        <v>-11937.845000000001</v>
      </c>
    </row>
    <row r="65" spans="1:11" s="16" customFormat="1" ht="12" customHeight="1" x14ac:dyDescent="0.15">
      <c r="A65" s="47"/>
      <c r="B65" s="47"/>
      <c r="C65" s="296"/>
      <c r="D65" s="296"/>
      <c r="E65" s="309"/>
      <c r="F65" s="23"/>
      <c r="G65" s="15">
        <v>240000</v>
      </c>
      <c r="H65" s="295"/>
      <c r="I65" s="23"/>
      <c r="J65" s="53"/>
      <c r="K65" s="285"/>
    </row>
    <row r="66" spans="1:11" s="16" customFormat="1" ht="12" customHeight="1" x14ac:dyDescent="0.15">
      <c r="A66" s="47"/>
      <c r="B66" s="47"/>
      <c r="C66" s="296"/>
      <c r="D66" s="296"/>
      <c r="E66" s="309"/>
      <c r="F66" s="23" t="s">
        <v>55</v>
      </c>
      <c r="G66" s="15">
        <v>2889600</v>
      </c>
      <c r="H66" s="295"/>
      <c r="I66" s="23" t="s">
        <v>55</v>
      </c>
      <c r="J66" s="53">
        <v>2889600</v>
      </c>
      <c r="K66" s="296"/>
    </row>
    <row r="67" spans="1:11" s="16" customFormat="1" ht="12" customHeight="1" x14ac:dyDescent="0.15">
      <c r="A67" s="47"/>
      <c r="B67" s="47"/>
      <c r="C67" s="296"/>
      <c r="D67" s="296"/>
      <c r="E67" s="309"/>
      <c r="F67" s="23"/>
      <c r="G67" s="15">
        <v>2748000</v>
      </c>
      <c r="H67" s="295"/>
      <c r="I67" s="23"/>
      <c r="J67" s="53">
        <v>1353000</v>
      </c>
      <c r="K67" s="296"/>
    </row>
    <row r="68" spans="1:11" s="16" customFormat="1" ht="12" customHeight="1" x14ac:dyDescent="0.15">
      <c r="A68" s="47"/>
      <c r="B68" s="47"/>
      <c r="C68" s="296"/>
      <c r="D68" s="296"/>
      <c r="E68" s="309"/>
      <c r="F68" s="23"/>
      <c r="G68" s="15">
        <v>1248600</v>
      </c>
      <c r="H68" s="295"/>
      <c r="I68" s="23"/>
      <c r="J68" s="53">
        <v>1395000</v>
      </c>
      <c r="K68" s="296"/>
    </row>
    <row r="69" spans="1:11" s="16" customFormat="1" ht="12" customHeight="1" x14ac:dyDescent="0.15">
      <c r="A69" s="47"/>
      <c r="B69" s="47"/>
      <c r="C69" s="296"/>
      <c r="D69" s="296"/>
      <c r="E69" s="309"/>
      <c r="F69" s="23"/>
      <c r="G69" s="15">
        <v>1306200</v>
      </c>
      <c r="H69" s="295"/>
      <c r="I69" s="23"/>
      <c r="J69" s="53"/>
      <c r="K69" s="296"/>
    </row>
    <row r="70" spans="1:11" s="16" customFormat="1" ht="12" customHeight="1" x14ac:dyDescent="0.15">
      <c r="A70" s="47"/>
      <c r="B70" s="47"/>
      <c r="C70" s="296"/>
      <c r="D70" s="296"/>
      <c r="E70" s="309"/>
      <c r="F70" s="23" t="s">
        <v>56</v>
      </c>
      <c r="G70" s="15">
        <v>3600000</v>
      </c>
      <c r="H70" s="295"/>
      <c r="I70" s="23" t="s">
        <v>56</v>
      </c>
      <c r="J70" s="53">
        <v>2400000</v>
      </c>
      <c r="K70" s="296"/>
    </row>
    <row r="71" spans="1:11" s="16" customFormat="1" ht="12" customHeight="1" x14ac:dyDescent="0.15">
      <c r="A71" s="47"/>
      <c r="B71" s="47"/>
      <c r="C71" s="296"/>
      <c r="D71" s="296"/>
      <c r="E71" s="309"/>
      <c r="F71" s="23" t="s">
        <v>57</v>
      </c>
      <c r="G71" s="15">
        <v>1204000</v>
      </c>
      <c r="H71" s="295"/>
      <c r="I71" s="23" t="s">
        <v>57</v>
      </c>
      <c r="J71" s="53">
        <v>1204000</v>
      </c>
      <c r="K71" s="296"/>
    </row>
    <row r="72" spans="1:11" s="16" customFormat="1" ht="12" customHeight="1" x14ac:dyDescent="0.15">
      <c r="A72" s="47"/>
      <c r="B72" s="47"/>
      <c r="C72" s="296"/>
      <c r="D72" s="296"/>
      <c r="E72" s="309"/>
      <c r="F72" s="23"/>
      <c r="G72" s="15">
        <v>1127500</v>
      </c>
      <c r="H72" s="295"/>
      <c r="I72" s="23"/>
      <c r="J72" s="53">
        <v>1127500</v>
      </c>
      <c r="K72" s="296"/>
    </row>
    <row r="73" spans="1:11" s="16" customFormat="1" ht="12" customHeight="1" x14ac:dyDescent="0.15">
      <c r="A73" s="47"/>
      <c r="B73" s="47"/>
      <c r="C73" s="296"/>
      <c r="D73" s="296"/>
      <c r="E73" s="309"/>
      <c r="F73" s="23"/>
      <c r="G73" s="15">
        <v>1088500</v>
      </c>
      <c r="H73" s="295"/>
      <c r="I73" s="23"/>
      <c r="J73" s="53"/>
      <c r="K73" s="296"/>
    </row>
    <row r="74" spans="1:11" s="16" customFormat="1" ht="12" customHeight="1" x14ac:dyDescent="0.15">
      <c r="A74" s="47"/>
      <c r="B74" s="47"/>
      <c r="C74" s="296"/>
      <c r="D74" s="296"/>
      <c r="E74" s="309"/>
      <c r="F74" s="23" t="s">
        <v>143</v>
      </c>
      <c r="G74" s="15">
        <v>360000</v>
      </c>
      <c r="H74" s="295"/>
      <c r="I74" s="23" t="s">
        <v>143</v>
      </c>
      <c r="J74" s="53"/>
      <c r="K74" s="296"/>
    </row>
    <row r="75" spans="1:11" s="16" customFormat="1" ht="12" customHeight="1" x14ac:dyDescent="0.15">
      <c r="A75" s="47"/>
      <c r="B75" s="47"/>
      <c r="C75" s="296"/>
      <c r="D75" s="296"/>
      <c r="E75" s="309"/>
      <c r="F75" s="23" t="s">
        <v>58</v>
      </c>
      <c r="G75" s="15">
        <v>900000</v>
      </c>
      <c r="H75" s="295"/>
      <c r="I75" s="23" t="s">
        <v>58</v>
      </c>
      <c r="J75" s="53">
        <v>600000</v>
      </c>
      <c r="K75" s="296"/>
    </row>
    <row r="76" spans="1:11" s="16" customFormat="1" ht="12" customHeight="1" x14ac:dyDescent="0.15">
      <c r="A76" s="47"/>
      <c r="B76" s="47"/>
      <c r="C76" s="296"/>
      <c r="D76" s="296"/>
      <c r="E76" s="309"/>
      <c r="F76" s="23" t="s">
        <v>59</v>
      </c>
      <c r="G76" s="15">
        <v>900000</v>
      </c>
      <c r="H76" s="295"/>
      <c r="I76" s="23" t="s">
        <v>59</v>
      </c>
      <c r="J76" s="53">
        <v>600000</v>
      </c>
      <c r="K76" s="296"/>
    </row>
    <row r="77" spans="1:11" s="16" customFormat="1" ht="12" customHeight="1" x14ac:dyDescent="0.15">
      <c r="A77" s="47"/>
      <c r="B77" s="47"/>
      <c r="C77" s="296"/>
      <c r="D77" s="296"/>
      <c r="E77" s="309"/>
      <c r="F77" s="5" t="s">
        <v>60</v>
      </c>
      <c r="G77" s="15">
        <v>261060</v>
      </c>
      <c r="H77" s="295"/>
      <c r="I77" s="5" t="s">
        <v>60</v>
      </c>
      <c r="J77" s="53">
        <v>3334610</v>
      </c>
      <c r="K77" s="296"/>
    </row>
    <row r="78" spans="1:11" s="16" customFormat="1" ht="12" customHeight="1" x14ac:dyDescent="0.15">
      <c r="A78" s="47"/>
      <c r="B78" s="47"/>
      <c r="C78" s="296"/>
      <c r="D78" s="296"/>
      <c r="E78" s="309"/>
      <c r="F78" s="5"/>
      <c r="G78" s="15">
        <v>2970000</v>
      </c>
      <c r="H78" s="295"/>
      <c r="I78" s="5"/>
      <c r="J78" s="53"/>
      <c r="K78" s="296"/>
    </row>
    <row r="79" spans="1:11" s="16" customFormat="1" ht="12" customHeight="1" x14ac:dyDescent="0.15">
      <c r="A79" s="47"/>
      <c r="B79" s="47"/>
      <c r="C79" s="296"/>
      <c r="D79" s="296"/>
      <c r="E79" s="309"/>
      <c r="F79" s="5"/>
      <c r="G79" s="15">
        <v>1521180</v>
      </c>
      <c r="H79" s="295"/>
      <c r="I79" s="5"/>
      <c r="J79" s="53"/>
      <c r="K79" s="296"/>
    </row>
    <row r="80" spans="1:11" s="16" customFormat="1" ht="12" customHeight="1" x14ac:dyDescent="0.15">
      <c r="A80" s="47"/>
      <c r="B80" s="47"/>
      <c r="C80" s="296"/>
      <c r="D80" s="296"/>
      <c r="E80" s="309"/>
      <c r="F80" s="5"/>
      <c r="G80" s="15">
        <v>1566360</v>
      </c>
      <c r="H80" s="295"/>
      <c r="I80" s="5"/>
      <c r="J80" s="53"/>
      <c r="K80" s="296"/>
    </row>
    <row r="81" spans="1:13" s="16" customFormat="1" ht="12" customHeight="1" x14ac:dyDescent="0.15">
      <c r="A81" s="47"/>
      <c r="B81" s="47"/>
      <c r="C81" s="296"/>
      <c r="D81" s="296"/>
      <c r="E81" s="309"/>
      <c r="F81" s="5"/>
      <c r="G81" s="15">
        <v>704385</v>
      </c>
      <c r="H81" s="295"/>
      <c r="I81" s="5"/>
      <c r="J81" s="53"/>
      <c r="K81" s="296"/>
      <c r="M81" s="48"/>
    </row>
    <row r="82" spans="1:13" s="16" customFormat="1" ht="12" customHeight="1" x14ac:dyDescent="0.15">
      <c r="A82" s="47"/>
      <c r="B82" s="47"/>
      <c r="C82" s="296"/>
      <c r="D82" s="296"/>
      <c r="E82" s="309"/>
      <c r="F82" s="5"/>
      <c r="G82" s="15">
        <v>2206170</v>
      </c>
      <c r="H82" s="295"/>
      <c r="I82" s="5"/>
      <c r="J82" s="53"/>
      <c r="K82" s="296"/>
    </row>
    <row r="83" spans="1:13" s="16" customFormat="1" ht="12" customHeight="1" x14ac:dyDescent="0.15">
      <c r="A83" s="47"/>
      <c r="B83" s="47"/>
      <c r="C83" s="296"/>
      <c r="D83" s="296"/>
      <c r="E83" s="309"/>
      <c r="F83" s="5"/>
      <c r="G83" s="15"/>
      <c r="H83" s="295"/>
      <c r="I83" s="5"/>
      <c r="J83" s="53"/>
      <c r="K83" s="296"/>
    </row>
    <row r="84" spans="1:13" s="16" customFormat="1" ht="12" customHeight="1" x14ac:dyDescent="0.15">
      <c r="A84" s="47"/>
      <c r="B84" s="47"/>
      <c r="C84" s="293"/>
      <c r="D84" s="293"/>
      <c r="E84" s="310"/>
      <c r="F84" s="7"/>
      <c r="G84" s="51">
        <f>SUM(G64:G82)</f>
        <v>27801555</v>
      </c>
      <c r="H84" s="288"/>
      <c r="I84" s="7"/>
      <c r="J84" s="141">
        <f>SUM(J64:J82)</f>
        <v>15863710</v>
      </c>
      <c r="K84" s="293"/>
    </row>
    <row r="85" spans="1:13" s="16" customFormat="1" ht="12" customHeight="1" x14ac:dyDescent="0.15">
      <c r="A85" s="47"/>
      <c r="B85" s="47"/>
      <c r="C85" s="318" t="s">
        <v>52</v>
      </c>
      <c r="D85" s="318" t="s">
        <v>52</v>
      </c>
      <c r="E85" s="308">
        <f>G93/1000</f>
        <v>210689.095</v>
      </c>
      <c r="F85" s="5" t="s">
        <v>62</v>
      </c>
      <c r="G85" s="15"/>
      <c r="H85" s="287">
        <f>J93/1000</f>
        <v>192883.95</v>
      </c>
      <c r="I85" s="133" t="s">
        <v>62</v>
      </c>
      <c r="J85" s="53"/>
      <c r="K85" s="48"/>
    </row>
    <row r="86" spans="1:13" s="16" customFormat="1" ht="12" customHeight="1" x14ac:dyDescent="0.15">
      <c r="A86" s="47"/>
      <c r="B86" s="47"/>
      <c r="C86" s="319"/>
      <c r="D86" s="319"/>
      <c r="E86" s="309"/>
      <c r="F86" s="5" t="s">
        <v>63</v>
      </c>
      <c r="G86" s="15">
        <v>3524549</v>
      </c>
      <c r="H86" s="295"/>
      <c r="I86" s="133" t="s">
        <v>63</v>
      </c>
      <c r="J86" s="53">
        <f>1562560+(95160+94040)*5</f>
        <v>2508560</v>
      </c>
      <c r="K86" s="48"/>
    </row>
    <row r="87" spans="1:13" s="16" customFormat="1" ht="12" customHeight="1" x14ac:dyDescent="0.15">
      <c r="A87" s="47"/>
      <c r="B87" s="47"/>
      <c r="C87" s="319"/>
      <c r="D87" s="319"/>
      <c r="E87" s="309"/>
      <c r="F87" s="5" t="s">
        <v>64</v>
      </c>
      <c r="G87" s="15">
        <v>4531563</v>
      </c>
      <c r="H87" s="295"/>
      <c r="I87" s="133" t="s">
        <v>64</v>
      </c>
      <c r="J87" s="53">
        <f>1714590+(120510+119070)*5</f>
        <v>2912490</v>
      </c>
      <c r="K87" s="48"/>
    </row>
    <row r="88" spans="1:13" s="16" customFormat="1" ht="12" customHeight="1" x14ac:dyDescent="0.15">
      <c r="A88" s="47"/>
      <c r="B88" s="47"/>
      <c r="C88" s="319"/>
      <c r="D88" s="319"/>
      <c r="E88" s="309"/>
      <c r="F88" s="5" t="s">
        <v>65</v>
      </c>
      <c r="G88" s="15">
        <v>1611222</v>
      </c>
      <c r="H88" s="295"/>
      <c r="I88" s="133" t="s">
        <v>65</v>
      </c>
      <c r="J88" s="53">
        <f>735710+718986</f>
        <v>1454696</v>
      </c>
      <c r="K88" s="161">
        <f>H85-E85</f>
        <v>-17805.14499999999</v>
      </c>
    </row>
    <row r="89" spans="1:13" s="16" customFormat="1" ht="12" customHeight="1" x14ac:dyDescent="0.15">
      <c r="A89" s="47"/>
      <c r="B89" s="47"/>
      <c r="C89" s="319"/>
      <c r="D89" s="319"/>
      <c r="E89" s="309"/>
      <c r="F89" s="5" t="s">
        <v>66</v>
      </c>
      <c r="G89" s="15">
        <v>4934369</v>
      </c>
      <c r="H89" s="295"/>
      <c r="I89" s="133" t="s">
        <v>66</v>
      </c>
      <c r="J89" s="53">
        <f>320420+228871</f>
        <v>549291</v>
      </c>
      <c r="K89" s="48"/>
    </row>
    <row r="90" spans="1:13" s="16" customFormat="1" ht="12" customHeight="1" x14ac:dyDescent="0.15">
      <c r="A90" s="47"/>
      <c r="B90" s="47"/>
      <c r="C90" s="319"/>
      <c r="D90" s="319"/>
      <c r="E90" s="309"/>
      <c r="F90" s="5" t="s">
        <v>91</v>
      </c>
      <c r="G90" s="15">
        <v>196087392</v>
      </c>
      <c r="H90" s="295"/>
      <c r="I90" s="133" t="s">
        <v>91</v>
      </c>
      <c r="J90" s="53">
        <v>185458913</v>
      </c>
      <c r="K90" s="48"/>
    </row>
    <row r="91" spans="1:13" s="16" customFormat="1" ht="9.75" customHeight="1" x14ac:dyDescent="0.15">
      <c r="A91" s="47"/>
      <c r="B91" s="47"/>
      <c r="C91" s="319"/>
      <c r="D91" s="319"/>
      <c r="E91" s="309"/>
      <c r="F91" s="116"/>
      <c r="G91" s="92"/>
      <c r="H91" s="295"/>
      <c r="I91" s="139"/>
      <c r="J91" s="140"/>
      <c r="K91" s="92"/>
    </row>
    <row r="92" spans="1:13" s="16" customFormat="1" ht="9.75" customHeight="1" x14ac:dyDescent="0.15">
      <c r="A92" s="47"/>
      <c r="B92" s="47"/>
      <c r="C92" s="319"/>
      <c r="D92" s="319"/>
      <c r="E92" s="309"/>
      <c r="F92" s="116"/>
      <c r="G92" s="92"/>
      <c r="H92" s="295"/>
      <c r="I92" s="139"/>
      <c r="J92" s="140"/>
      <c r="K92" s="92"/>
    </row>
    <row r="93" spans="1:13" s="16" customFormat="1" ht="12" customHeight="1" x14ac:dyDescent="0.15">
      <c r="A93" s="47"/>
      <c r="B93" s="47"/>
      <c r="C93" s="320"/>
      <c r="D93" s="320"/>
      <c r="E93" s="310"/>
      <c r="F93" s="7"/>
      <c r="G93" s="51">
        <f>SUM(G86:G90)</f>
        <v>210689095</v>
      </c>
      <c r="H93" s="288"/>
      <c r="I93" s="136"/>
      <c r="J93" s="141">
        <f>SUM(J86:J90)</f>
        <v>192883950</v>
      </c>
      <c r="K93" s="50"/>
    </row>
    <row r="94" spans="1:13" s="16" customFormat="1" ht="12" customHeight="1" x14ac:dyDescent="0.15">
      <c r="A94" s="47"/>
      <c r="B94" s="47"/>
      <c r="C94" s="317" t="s">
        <v>61</v>
      </c>
      <c r="D94" s="317" t="s">
        <v>61</v>
      </c>
      <c r="E94" s="308">
        <f>G96/1000</f>
        <v>188751.79</v>
      </c>
      <c r="F94" s="6" t="s">
        <v>67</v>
      </c>
      <c r="G94" s="14">
        <v>8391790</v>
      </c>
      <c r="H94" s="287">
        <f>J96/1000</f>
        <v>176523.23</v>
      </c>
      <c r="I94" s="142" t="s">
        <v>67</v>
      </c>
      <c r="J94" s="134">
        <v>6035150</v>
      </c>
      <c r="K94" s="305">
        <f>E94-H94</f>
        <v>12228.559999999998</v>
      </c>
    </row>
    <row r="95" spans="1:13" s="16" customFormat="1" ht="12" customHeight="1" x14ac:dyDescent="0.15">
      <c r="A95" s="47"/>
      <c r="B95" s="47"/>
      <c r="C95" s="296"/>
      <c r="D95" s="296"/>
      <c r="E95" s="309"/>
      <c r="F95" s="5" t="s">
        <v>92</v>
      </c>
      <c r="G95" s="15">
        <v>180360000</v>
      </c>
      <c r="H95" s="295"/>
      <c r="I95" s="133" t="s">
        <v>92</v>
      </c>
      <c r="J95" s="53">
        <v>170488080</v>
      </c>
      <c r="K95" s="306"/>
    </row>
    <row r="96" spans="1:13" s="16" customFormat="1" ht="12" customHeight="1" x14ac:dyDescent="0.15">
      <c r="A96" s="47"/>
      <c r="B96" s="47"/>
      <c r="C96" s="293"/>
      <c r="D96" s="293"/>
      <c r="E96" s="310"/>
      <c r="F96" s="7"/>
      <c r="G96" s="51">
        <f>G94+G95</f>
        <v>188751790</v>
      </c>
      <c r="H96" s="288"/>
      <c r="I96" s="136"/>
      <c r="J96" s="141">
        <f>J94+J95</f>
        <v>176523230</v>
      </c>
      <c r="K96" s="307"/>
    </row>
    <row r="97" spans="1:11" s="16" customFormat="1" ht="12" customHeight="1" x14ac:dyDescent="0.15">
      <c r="A97" s="47"/>
      <c r="B97" s="47"/>
      <c r="C97" s="318" t="s">
        <v>53</v>
      </c>
      <c r="D97" s="318" t="s">
        <v>53</v>
      </c>
      <c r="E97" s="308">
        <f>G100/1000</f>
        <v>804</v>
      </c>
      <c r="F97" s="5" t="s">
        <v>144</v>
      </c>
      <c r="G97" s="14">
        <v>204000</v>
      </c>
      <c r="H97" s="287">
        <f>J100/1000</f>
        <v>536</v>
      </c>
      <c r="I97" s="133" t="s">
        <v>68</v>
      </c>
      <c r="J97" s="134">
        <v>136000</v>
      </c>
      <c r="K97" s="284">
        <f>H97-E97</f>
        <v>-268</v>
      </c>
    </row>
    <row r="98" spans="1:11" s="16" customFormat="1" ht="12" customHeight="1" x14ac:dyDescent="0.15">
      <c r="A98" s="47"/>
      <c r="B98" s="47"/>
      <c r="C98" s="319"/>
      <c r="D98" s="319"/>
      <c r="E98" s="309"/>
      <c r="F98" s="5" t="s">
        <v>145</v>
      </c>
      <c r="G98" s="15">
        <v>600000</v>
      </c>
      <c r="H98" s="295"/>
      <c r="I98" s="133" t="s">
        <v>116</v>
      </c>
      <c r="J98" s="53">
        <v>400000</v>
      </c>
      <c r="K98" s="285"/>
    </row>
    <row r="99" spans="1:11" s="16" customFormat="1" ht="12" customHeight="1" x14ac:dyDescent="0.15">
      <c r="A99" s="13"/>
      <c r="B99" s="47"/>
      <c r="C99" s="319"/>
      <c r="D99" s="319"/>
      <c r="E99" s="309"/>
      <c r="F99" s="5"/>
      <c r="G99" s="92"/>
      <c r="H99" s="295"/>
      <c r="I99" s="133"/>
      <c r="J99" s="140"/>
      <c r="K99" s="285"/>
    </row>
    <row r="100" spans="1:11" s="16" customFormat="1" ht="12" customHeight="1" x14ac:dyDescent="0.15">
      <c r="A100" s="98"/>
      <c r="B100" s="49"/>
      <c r="C100" s="320"/>
      <c r="D100" s="320"/>
      <c r="E100" s="310"/>
      <c r="F100" s="7"/>
      <c r="G100" s="51">
        <f>G98+G97</f>
        <v>804000</v>
      </c>
      <c r="H100" s="288"/>
      <c r="I100" s="136"/>
      <c r="J100" s="141">
        <f>SUM(J97:J99)</f>
        <v>536000</v>
      </c>
      <c r="K100" s="285"/>
    </row>
    <row r="101" spans="1:11" s="16" customFormat="1" ht="12" customHeight="1" x14ac:dyDescent="0.15">
      <c r="A101" s="9" t="s">
        <v>5</v>
      </c>
      <c r="B101" s="8"/>
      <c r="C101" s="88"/>
      <c r="D101" s="88"/>
      <c r="E101" s="88"/>
      <c r="F101" s="8"/>
      <c r="G101" s="12" t="s">
        <v>142</v>
      </c>
      <c r="H101" s="12"/>
      <c r="I101" s="143"/>
      <c r="J101" s="144" t="s">
        <v>142</v>
      </c>
      <c r="K101" s="182"/>
    </row>
    <row r="102" spans="1:11" s="9" customFormat="1" ht="12" customHeight="1" x14ac:dyDescent="0.15">
      <c r="A102" s="323" t="s">
        <v>6</v>
      </c>
      <c r="B102" s="323" t="s">
        <v>7</v>
      </c>
      <c r="C102" s="323" t="s">
        <v>8</v>
      </c>
      <c r="D102" s="323" t="s">
        <v>9</v>
      </c>
      <c r="E102" s="121" t="s">
        <v>123</v>
      </c>
      <c r="F102" s="297" t="s">
        <v>127</v>
      </c>
      <c r="G102" s="298"/>
      <c r="H102" s="184" t="s">
        <v>125</v>
      </c>
      <c r="I102" s="297" t="s">
        <v>10</v>
      </c>
      <c r="J102" s="298"/>
      <c r="K102" s="180" t="s">
        <v>110</v>
      </c>
    </row>
    <row r="103" spans="1:11" s="9" customFormat="1" ht="12" customHeight="1" x14ac:dyDescent="0.15">
      <c r="A103" s="324"/>
      <c r="B103" s="324"/>
      <c r="C103" s="324"/>
      <c r="D103" s="335"/>
      <c r="E103" s="121" t="s">
        <v>124</v>
      </c>
      <c r="F103" s="299"/>
      <c r="G103" s="300"/>
      <c r="H103" s="184" t="s">
        <v>126</v>
      </c>
      <c r="I103" s="299"/>
      <c r="J103" s="300"/>
      <c r="K103" s="107" t="s">
        <v>111</v>
      </c>
    </row>
    <row r="104" spans="1:11" s="16" customFormat="1" ht="12" customHeight="1" x14ac:dyDescent="0.15">
      <c r="A104" s="89"/>
      <c r="B104" s="325" t="s">
        <v>85</v>
      </c>
      <c r="C104" s="90"/>
      <c r="D104" s="45"/>
      <c r="E104" s="287">
        <f>G105/1000</f>
        <v>19970.8</v>
      </c>
      <c r="F104" s="6"/>
      <c r="G104" s="37"/>
      <c r="H104" s="287">
        <f>J105/1000</f>
        <v>15589.133</v>
      </c>
      <c r="I104" s="142"/>
      <c r="J104" s="145"/>
      <c r="K104" s="284">
        <f>H104-E104</f>
        <v>-4381.6669999999995</v>
      </c>
    </row>
    <row r="105" spans="1:11" s="16" customFormat="1" ht="12" customHeight="1" x14ac:dyDescent="0.15">
      <c r="A105" s="89"/>
      <c r="B105" s="326"/>
      <c r="C105" s="91"/>
      <c r="D105" s="46"/>
      <c r="E105" s="288"/>
      <c r="F105" s="7"/>
      <c r="G105" s="55">
        <f>G108+G113+G117+G120</f>
        <v>19970800</v>
      </c>
      <c r="H105" s="288"/>
      <c r="I105" s="136"/>
      <c r="J105" s="137">
        <f>J108+J113+J117</f>
        <v>15589133</v>
      </c>
      <c r="K105" s="293"/>
    </row>
    <row r="106" spans="1:11" s="16" customFormat="1" ht="12" customHeight="1" x14ac:dyDescent="0.15">
      <c r="A106" s="47"/>
      <c r="B106" s="47"/>
      <c r="C106" s="314" t="s">
        <v>86</v>
      </c>
      <c r="D106" s="314" t="s">
        <v>86</v>
      </c>
      <c r="E106" s="287">
        <f>G108/1000</f>
        <v>5000</v>
      </c>
      <c r="F106" s="6" t="s">
        <v>118</v>
      </c>
      <c r="G106" s="14">
        <v>5000000</v>
      </c>
      <c r="H106" s="287">
        <f>J108/1000</f>
        <v>4971.4030000000002</v>
      </c>
      <c r="I106" s="142" t="s">
        <v>119</v>
      </c>
      <c r="J106" s="134">
        <v>4971403</v>
      </c>
      <c r="K106" s="284">
        <f>H106-E106</f>
        <v>-28.596999999999753</v>
      </c>
    </row>
    <row r="107" spans="1:11" s="16" customFormat="1" ht="12" customHeight="1" x14ac:dyDescent="0.15">
      <c r="A107" s="47"/>
      <c r="B107" s="47"/>
      <c r="C107" s="315"/>
      <c r="D107" s="315"/>
      <c r="E107" s="295"/>
      <c r="F107" s="23"/>
      <c r="G107" s="15"/>
      <c r="H107" s="295"/>
      <c r="I107" s="138"/>
      <c r="J107" s="53"/>
      <c r="K107" s="296"/>
    </row>
    <row r="108" spans="1:11" s="16" customFormat="1" ht="12" customHeight="1" x14ac:dyDescent="0.15">
      <c r="A108" s="47"/>
      <c r="B108" s="47"/>
      <c r="C108" s="316"/>
      <c r="D108" s="316"/>
      <c r="E108" s="288"/>
      <c r="F108" s="46"/>
      <c r="G108" s="51">
        <f>G106</f>
        <v>5000000</v>
      </c>
      <c r="H108" s="288"/>
      <c r="I108" s="146"/>
      <c r="J108" s="141">
        <f>J106</f>
        <v>4971403</v>
      </c>
      <c r="K108" s="293"/>
    </row>
    <row r="109" spans="1:11" s="16" customFormat="1" ht="12" customHeight="1" x14ac:dyDescent="0.15">
      <c r="A109" s="47"/>
      <c r="B109" s="47"/>
      <c r="C109" s="314" t="s">
        <v>87</v>
      </c>
      <c r="D109" s="314" t="s">
        <v>87</v>
      </c>
      <c r="E109" s="287">
        <f>G113/1000</f>
        <v>5574.8</v>
      </c>
      <c r="F109" s="6" t="s">
        <v>120</v>
      </c>
      <c r="G109" s="14">
        <v>44000</v>
      </c>
      <c r="H109" s="287">
        <f>J113/1000</f>
        <v>6668.77</v>
      </c>
      <c r="I109" s="147" t="s">
        <v>160</v>
      </c>
      <c r="J109" s="134">
        <v>0</v>
      </c>
      <c r="K109" s="284">
        <f>H109-E109</f>
        <v>1093.9700000000003</v>
      </c>
    </row>
    <row r="110" spans="1:11" s="16" customFormat="1" ht="12" customHeight="1" x14ac:dyDescent="0.15">
      <c r="A110" s="47"/>
      <c r="B110" s="47"/>
      <c r="C110" s="315"/>
      <c r="D110" s="315"/>
      <c r="E110" s="304"/>
      <c r="F110" s="5" t="s">
        <v>146</v>
      </c>
      <c r="G110" s="15">
        <v>4210800</v>
      </c>
      <c r="H110" s="295"/>
      <c r="I110" s="52" t="s">
        <v>161</v>
      </c>
      <c r="J110" s="53">
        <v>4383520</v>
      </c>
      <c r="K110" s="285"/>
    </row>
    <row r="111" spans="1:11" s="16" customFormat="1" ht="12" customHeight="1" x14ac:dyDescent="0.15">
      <c r="A111" s="47"/>
      <c r="B111" s="47"/>
      <c r="C111" s="315"/>
      <c r="D111" s="315"/>
      <c r="E111" s="295"/>
      <c r="F111" s="5" t="s">
        <v>121</v>
      </c>
      <c r="G111" s="15">
        <v>1320000</v>
      </c>
      <c r="H111" s="295"/>
      <c r="I111" s="52" t="s">
        <v>162</v>
      </c>
      <c r="J111" s="53">
        <v>2285250</v>
      </c>
      <c r="K111" s="296"/>
    </row>
    <row r="112" spans="1:11" s="16" customFormat="1" ht="12" customHeight="1" x14ac:dyDescent="0.15">
      <c r="A112" s="47"/>
      <c r="B112" s="47"/>
      <c r="C112" s="315"/>
      <c r="D112" s="315"/>
      <c r="E112" s="295"/>
      <c r="F112" s="5"/>
      <c r="G112" s="92"/>
      <c r="H112" s="295"/>
      <c r="I112" s="52"/>
      <c r="J112" s="140"/>
      <c r="K112" s="296"/>
    </row>
    <row r="113" spans="1:11" s="16" customFormat="1" ht="12" customHeight="1" x14ac:dyDescent="0.15">
      <c r="A113" s="47"/>
      <c r="B113" s="47"/>
      <c r="C113" s="316"/>
      <c r="D113" s="316"/>
      <c r="E113" s="288"/>
      <c r="F113" s="7"/>
      <c r="G113" s="51">
        <f>SUM(G109:G111)</f>
        <v>5574800</v>
      </c>
      <c r="H113" s="288"/>
      <c r="I113" s="143"/>
      <c r="J113" s="141">
        <f>SUM(J109:J111)</f>
        <v>6668770</v>
      </c>
      <c r="K113" s="293"/>
    </row>
    <row r="114" spans="1:11" s="16" customFormat="1" ht="12" customHeight="1" x14ac:dyDescent="0.15">
      <c r="A114" s="47"/>
      <c r="B114" s="47"/>
      <c r="C114" s="314" t="s">
        <v>88</v>
      </c>
      <c r="D114" s="314" t="s">
        <v>88</v>
      </c>
      <c r="E114" s="287">
        <f>G117/1000</f>
        <v>4500</v>
      </c>
      <c r="F114" s="5" t="s">
        <v>89</v>
      </c>
      <c r="G114" s="15">
        <v>3000000</v>
      </c>
      <c r="H114" s="287">
        <f>J117/1000</f>
        <v>3948.96</v>
      </c>
      <c r="I114" s="52" t="s">
        <v>89</v>
      </c>
      <c r="J114" s="53">
        <v>2487000</v>
      </c>
      <c r="K114" s="284">
        <f>H114-E114</f>
        <v>-551.04</v>
      </c>
    </row>
    <row r="115" spans="1:11" s="16" customFormat="1" ht="12" customHeight="1" x14ac:dyDescent="0.15">
      <c r="A115" s="47"/>
      <c r="B115" s="47"/>
      <c r="C115" s="315"/>
      <c r="D115" s="315"/>
      <c r="E115" s="295"/>
      <c r="F115" s="5" t="s">
        <v>90</v>
      </c>
      <c r="G115" s="15">
        <v>1500000</v>
      </c>
      <c r="H115" s="295"/>
      <c r="I115" s="52" t="s">
        <v>90</v>
      </c>
      <c r="J115" s="53">
        <v>1461960</v>
      </c>
      <c r="K115" s="296"/>
    </row>
    <row r="116" spans="1:11" s="16" customFormat="1" ht="12" customHeight="1" x14ac:dyDescent="0.15">
      <c r="A116" s="47"/>
      <c r="B116" s="47"/>
      <c r="C116" s="315"/>
      <c r="D116" s="315"/>
      <c r="E116" s="295"/>
      <c r="F116" s="116"/>
      <c r="G116" s="92"/>
      <c r="H116" s="295"/>
      <c r="I116" s="139"/>
      <c r="J116" s="140"/>
      <c r="K116" s="296"/>
    </row>
    <row r="117" spans="1:11" s="16" customFormat="1" ht="12" customHeight="1" x14ac:dyDescent="0.15">
      <c r="A117" s="47"/>
      <c r="B117" s="47"/>
      <c r="C117" s="316"/>
      <c r="D117" s="316"/>
      <c r="E117" s="288"/>
      <c r="F117" s="7"/>
      <c r="G117" s="51">
        <f>SUM(G114:G115)</f>
        <v>4500000</v>
      </c>
      <c r="H117" s="288"/>
      <c r="I117" s="143"/>
      <c r="J117" s="141">
        <f>SUM(J114:J115)</f>
        <v>3948960</v>
      </c>
      <c r="K117" s="293"/>
    </row>
    <row r="118" spans="1:11" s="16" customFormat="1" ht="12" customHeight="1" x14ac:dyDescent="0.15">
      <c r="A118" s="47"/>
      <c r="B118" s="13"/>
      <c r="C118" s="314" t="s">
        <v>147</v>
      </c>
      <c r="D118" s="314" t="s">
        <v>148</v>
      </c>
      <c r="E118" s="301">
        <f>G120/1000</f>
        <v>4896</v>
      </c>
      <c r="F118" s="5" t="s">
        <v>149</v>
      </c>
      <c r="G118" s="15">
        <v>4896000</v>
      </c>
      <c r="H118" s="287">
        <f>J120/1000</f>
        <v>0</v>
      </c>
      <c r="I118" s="5" t="s">
        <v>149</v>
      </c>
      <c r="J118" s="150">
        <v>0</v>
      </c>
      <c r="K118" s="284">
        <f>H118-E118</f>
        <v>-4896</v>
      </c>
    </row>
    <row r="119" spans="1:11" s="16" customFormat="1" ht="12" customHeight="1" x14ac:dyDescent="0.15">
      <c r="A119" s="47"/>
      <c r="B119" s="13"/>
      <c r="C119" s="315"/>
      <c r="D119" s="315"/>
      <c r="E119" s="302"/>
      <c r="F119" s="5"/>
      <c r="G119" s="31"/>
      <c r="H119" s="295"/>
      <c r="I119" s="52"/>
      <c r="J119" s="150"/>
      <c r="K119" s="285"/>
    </row>
    <row r="120" spans="1:11" s="16" customFormat="1" ht="12" customHeight="1" x14ac:dyDescent="0.15">
      <c r="A120" s="47"/>
      <c r="B120" s="13"/>
      <c r="C120" s="316"/>
      <c r="D120" s="316"/>
      <c r="E120" s="303"/>
      <c r="F120" s="5"/>
      <c r="G120" s="31">
        <f>G118</f>
        <v>4896000</v>
      </c>
      <c r="H120" s="288"/>
      <c r="I120" s="52"/>
      <c r="J120" s="31">
        <f>J118</f>
        <v>0</v>
      </c>
      <c r="K120" s="286"/>
    </row>
    <row r="121" spans="1:11" s="16" customFormat="1" ht="12" customHeight="1" x14ac:dyDescent="0.15">
      <c r="A121" s="325" t="s">
        <v>11</v>
      </c>
      <c r="B121" s="32"/>
      <c r="C121" s="90"/>
      <c r="D121" s="45"/>
      <c r="E121" s="162"/>
      <c r="F121" s="38"/>
      <c r="G121" s="54"/>
      <c r="H121" s="54"/>
      <c r="I121" s="148"/>
      <c r="J121" s="149"/>
      <c r="K121" s="183"/>
    </row>
    <row r="122" spans="1:11" s="16" customFormat="1" ht="12" customHeight="1" x14ac:dyDescent="0.15">
      <c r="A122" s="326"/>
      <c r="B122" s="8"/>
      <c r="C122" s="91"/>
      <c r="D122" s="46"/>
      <c r="E122" s="163"/>
      <c r="F122" s="7"/>
      <c r="G122" s="51">
        <f>G124</f>
        <v>763741363</v>
      </c>
      <c r="H122" s="51"/>
      <c r="I122" s="136"/>
      <c r="J122" s="141">
        <f>J124</f>
        <v>842418362</v>
      </c>
      <c r="K122" s="50"/>
    </row>
    <row r="123" spans="1:11" s="16" customFormat="1" ht="12" customHeight="1" x14ac:dyDescent="0.15">
      <c r="A123" s="325"/>
      <c r="B123" s="325" t="s">
        <v>11</v>
      </c>
      <c r="C123" s="86"/>
      <c r="D123" s="45"/>
      <c r="E123" s="287">
        <f>G124/1000</f>
        <v>763741.36300000001</v>
      </c>
      <c r="F123" s="38"/>
      <c r="G123" s="54"/>
      <c r="H123" s="287">
        <f>J124/1000</f>
        <v>842418.36199999996</v>
      </c>
      <c r="I123" s="148"/>
      <c r="J123" s="149"/>
      <c r="K123" s="289">
        <f>H123-E123</f>
        <v>78676.998999999953</v>
      </c>
    </row>
    <row r="124" spans="1:11" s="16" customFormat="1" ht="12" customHeight="1" x14ac:dyDescent="0.15">
      <c r="A124" s="329"/>
      <c r="B124" s="326"/>
      <c r="C124" s="87"/>
      <c r="D124" s="46"/>
      <c r="E124" s="288"/>
      <c r="F124" s="7"/>
      <c r="G124" s="51">
        <f>G169+G170</f>
        <v>763741363</v>
      </c>
      <c r="H124" s="288"/>
      <c r="I124" s="136"/>
      <c r="J124" s="141">
        <f>J169+J170</f>
        <v>842418362</v>
      </c>
      <c r="K124" s="290"/>
    </row>
    <row r="125" spans="1:11" s="16" customFormat="1" ht="12" customHeight="1" x14ac:dyDescent="0.15">
      <c r="A125" s="329"/>
      <c r="B125" s="325"/>
      <c r="C125" s="314" t="s">
        <v>107</v>
      </c>
      <c r="D125" s="314" t="s">
        <v>107</v>
      </c>
      <c r="E125" s="23"/>
      <c r="F125" s="38" t="s">
        <v>69</v>
      </c>
      <c r="G125" s="54">
        <f>SUM(G126:G127)</f>
        <v>1392000</v>
      </c>
      <c r="H125" s="31"/>
      <c r="I125" s="38" t="s">
        <v>69</v>
      </c>
      <c r="J125" s="149">
        <f>SUM(J126:J127)</f>
        <v>1223200</v>
      </c>
      <c r="K125" s="48"/>
    </row>
    <row r="126" spans="1:11" s="16" customFormat="1" ht="12" customHeight="1" x14ac:dyDescent="0.15">
      <c r="A126" s="329"/>
      <c r="B126" s="329"/>
      <c r="C126" s="315"/>
      <c r="D126" s="315"/>
      <c r="E126" s="23"/>
      <c r="F126" s="5" t="s">
        <v>94</v>
      </c>
      <c r="G126" s="15">
        <v>1260000</v>
      </c>
      <c r="H126" s="15"/>
      <c r="I126" s="5" t="s">
        <v>94</v>
      </c>
      <c r="J126" s="53">
        <v>1089000</v>
      </c>
      <c r="K126" s="48"/>
    </row>
    <row r="127" spans="1:11" s="16" customFormat="1" ht="12" customHeight="1" x14ac:dyDescent="0.15">
      <c r="A127" s="83"/>
      <c r="C127" s="315"/>
      <c r="D127" s="315"/>
      <c r="E127" s="23"/>
      <c r="F127" s="5" t="s">
        <v>95</v>
      </c>
      <c r="G127" s="15">
        <v>132000</v>
      </c>
      <c r="H127" s="15"/>
      <c r="I127" s="5" t="s">
        <v>95</v>
      </c>
      <c r="J127" s="53">
        <v>134200</v>
      </c>
      <c r="K127" s="48"/>
    </row>
    <row r="128" spans="1:11" s="16" customFormat="1" ht="12" customHeight="1" x14ac:dyDescent="0.15">
      <c r="A128" s="47"/>
      <c r="B128" s="47"/>
      <c r="C128" s="315"/>
      <c r="D128" s="315"/>
      <c r="E128" s="97"/>
      <c r="F128" s="116"/>
      <c r="G128" s="92"/>
      <c r="H128" s="92"/>
      <c r="I128" s="116"/>
      <c r="J128" s="140"/>
      <c r="K128" s="48"/>
    </row>
    <row r="129" spans="1:11" s="16" customFormat="1" ht="12" customHeight="1" x14ac:dyDescent="0.15">
      <c r="A129" s="47"/>
      <c r="B129" s="47"/>
      <c r="C129" s="315"/>
      <c r="D129" s="315"/>
      <c r="E129" s="118"/>
      <c r="F129" s="30" t="s">
        <v>70</v>
      </c>
      <c r="G129" s="31">
        <f>SUM(G130:G131)</f>
        <v>1450000</v>
      </c>
      <c r="H129" s="31"/>
      <c r="I129" s="30" t="s">
        <v>70</v>
      </c>
      <c r="J129" s="150">
        <f>SUM(J130:J131)</f>
        <v>896761</v>
      </c>
      <c r="K129" s="48"/>
    </row>
    <row r="130" spans="1:11" s="16" customFormat="1" ht="12" customHeight="1" x14ac:dyDescent="0.15">
      <c r="A130" s="47"/>
      <c r="B130" s="47"/>
      <c r="C130" s="315"/>
      <c r="D130" s="315"/>
      <c r="E130" s="119"/>
      <c r="F130" s="5" t="s">
        <v>93</v>
      </c>
      <c r="G130" s="15">
        <v>1350000</v>
      </c>
      <c r="H130" s="15"/>
      <c r="I130" s="5" t="s">
        <v>93</v>
      </c>
      <c r="J130" s="53">
        <v>836470</v>
      </c>
      <c r="K130" s="48"/>
    </row>
    <row r="131" spans="1:11" s="16" customFormat="1" ht="12" customHeight="1" x14ac:dyDescent="0.15">
      <c r="A131" s="47"/>
      <c r="B131" s="47"/>
      <c r="C131" s="315"/>
      <c r="D131" s="315"/>
      <c r="E131" s="119"/>
      <c r="F131" s="5" t="s">
        <v>150</v>
      </c>
      <c r="G131" s="15">
        <v>100000</v>
      </c>
      <c r="H131" s="15"/>
      <c r="I131" s="5" t="s">
        <v>150</v>
      </c>
      <c r="J131" s="53">
        <v>60291</v>
      </c>
      <c r="K131" s="48"/>
    </row>
    <row r="132" spans="1:11" s="16" customFormat="1" ht="12" customHeight="1" x14ac:dyDescent="0.15">
      <c r="A132" s="47"/>
      <c r="B132" s="47"/>
      <c r="C132" s="315"/>
      <c r="D132" s="315"/>
      <c r="E132" s="114"/>
      <c r="F132" s="116"/>
      <c r="G132" s="92"/>
      <c r="H132" s="92"/>
      <c r="I132" s="116"/>
      <c r="J132" s="140"/>
      <c r="K132" s="48"/>
    </row>
    <row r="133" spans="1:11" s="16" customFormat="1" ht="12" customHeight="1" x14ac:dyDescent="0.15">
      <c r="A133" s="47"/>
      <c r="B133" s="47"/>
      <c r="C133" s="315"/>
      <c r="D133" s="315"/>
      <c r="E133" s="114"/>
      <c r="F133" s="30" t="s">
        <v>71</v>
      </c>
      <c r="G133" s="31">
        <f>SUM(G134:G140)</f>
        <v>10400000</v>
      </c>
      <c r="H133" s="31"/>
      <c r="I133" s="30" t="s">
        <v>71</v>
      </c>
      <c r="J133" s="150">
        <f>SUM(J134:J140)</f>
        <v>9880000</v>
      </c>
      <c r="K133" s="48"/>
    </row>
    <row r="134" spans="1:11" s="16" customFormat="1" ht="12" customHeight="1" x14ac:dyDescent="0.15">
      <c r="A134" s="47"/>
      <c r="B134" s="47"/>
      <c r="C134" s="315"/>
      <c r="D134" s="315"/>
      <c r="E134" s="114"/>
      <c r="F134" s="5" t="s">
        <v>12</v>
      </c>
      <c r="G134" s="15">
        <v>6000000</v>
      </c>
      <c r="H134" s="15"/>
      <c r="I134" s="5" t="s">
        <v>12</v>
      </c>
      <c r="J134" s="53">
        <v>5480000</v>
      </c>
      <c r="K134" s="48"/>
    </row>
    <row r="135" spans="1:11" s="16" customFormat="1" ht="12" customHeight="1" x14ac:dyDescent="0.15">
      <c r="A135" s="47"/>
      <c r="B135" s="47"/>
      <c r="C135" s="315"/>
      <c r="D135" s="315"/>
      <c r="E135" s="114"/>
      <c r="F135" s="5" t="s">
        <v>13</v>
      </c>
      <c r="G135" s="15">
        <v>1000000</v>
      </c>
      <c r="H135" s="15"/>
      <c r="I135" s="5" t="s">
        <v>13</v>
      </c>
      <c r="J135" s="53">
        <v>1500000</v>
      </c>
      <c r="K135" s="48"/>
    </row>
    <row r="136" spans="1:11" s="16" customFormat="1" ht="12" customHeight="1" x14ac:dyDescent="0.15">
      <c r="A136" s="47"/>
      <c r="B136" s="47"/>
      <c r="C136" s="315"/>
      <c r="D136" s="315"/>
      <c r="E136" s="114"/>
      <c r="F136" s="5" t="s">
        <v>151</v>
      </c>
      <c r="G136" s="15">
        <v>500000</v>
      </c>
      <c r="H136" s="15"/>
      <c r="I136" s="5" t="s">
        <v>151</v>
      </c>
      <c r="J136" s="53">
        <v>0</v>
      </c>
      <c r="K136" s="48"/>
    </row>
    <row r="137" spans="1:11" s="16" customFormat="1" ht="12" customHeight="1" x14ac:dyDescent="0.15">
      <c r="A137" s="47"/>
      <c r="B137" s="47"/>
      <c r="C137" s="315"/>
      <c r="D137" s="315"/>
      <c r="E137" s="114"/>
      <c r="F137" s="5" t="s">
        <v>152</v>
      </c>
      <c r="G137" s="15">
        <v>250000</v>
      </c>
      <c r="H137" s="15"/>
      <c r="I137" s="5" t="s">
        <v>152</v>
      </c>
      <c r="J137" s="53">
        <v>400000</v>
      </c>
      <c r="K137" s="48"/>
    </row>
    <row r="138" spans="1:11" s="16" customFormat="1" ht="12" customHeight="1" x14ac:dyDescent="0.15">
      <c r="A138" s="47"/>
      <c r="B138" s="47"/>
      <c r="C138" s="315"/>
      <c r="D138" s="315"/>
      <c r="E138" s="114"/>
      <c r="F138" s="5"/>
      <c r="G138" s="15">
        <v>150000</v>
      </c>
      <c r="H138" s="15"/>
      <c r="I138" s="5"/>
      <c r="J138" s="53">
        <v>0</v>
      </c>
      <c r="K138" s="48"/>
    </row>
    <row r="139" spans="1:11" s="16" customFormat="1" ht="12" customHeight="1" x14ac:dyDescent="0.15">
      <c r="A139" s="47"/>
      <c r="B139" s="47"/>
      <c r="C139" s="315"/>
      <c r="D139" s="315"/>
      <c r="E139" s="114"/>
      <c r="F139" s="5" t="s">
        <v>153</v>
      </c>
      <c r="G139" s="15">
        <v>500000</v>
      </c>
      <c r="H139" s="15"/>
      <c r="I139" s="5" t="s">
        <v>153</v>
      </c>
      <c r="J139" s="53">
        <v>500000</v>
      </c>
      <c r="K139" s="92"/>
    </row>
    <row r="140" spans="1:11" s="16" customFormat="1" ht="12" customHeight="1" x14ac:dyDescent="0.15">
      <c r="A140" s="47"/>
      <c r="B140" s="47"/>
      <c r="C140" s="315"/>
      <c r="D140" s="315"/>
      <c r="E140" s="114"/>
      <c r="F140" s="5" t="s">
        <v>154</v>
      </c>
      <c r="G140" s="15">
        <v>2000000</v>
      </c>
      <c r="H140" s="15"/>
      <c r="I140" s="5" t="s">
        <v>154</v>
      </c>
      <c r="J140" s="53">
        <v>2000000</v>
      </c>
      <c r="K140" s="92"/>
    </row>
    <row r="141" spans="1:11" s="16" customFormat="1" ht="12" customHeight="1" x14ac:dyDescent="0.15">
      <c r="A141" s="47"/>
      <c r="B141" s="47"/>
      <c r="C141" s="315"/>
      <c r="D141" s="315"/>
      <c r="E141" s="114"/>
      <c r="F141" s="116"/>
      <c r="G141" s="92"/>
      <c r="H141" s="92"/>
      <c r="I141" s="116"/>
      <c r="J141" s="140"/>
      <c r="K141" s="92"/>
    </row>
    <row r="142" spans="1:11" s="16" customFormat="1" ht="12" customHeight="1" x14ac:dyDescent="0.15">
      <c r="A142" s="47"/>
      <c r="B142" s="47"/>
      <c r="C142" s="315"/>
      <c r="D142" s="315"/>
      <c r="E142" s="114"/>
      <c r="F142" s="30" t="s">
        <v>155</v>
      </c>
      <c r="G142" s="31">
        <f>G143</f>
        <v>800000</v>
      </c>
      <c r="H142" s="31"/>
      <c r="I142" s="30" t="s">
        <v>155</v>
      </c>
      <c r="J142" s="150">
        <f>J143</f>
        <v>400000</v>
      </c>
      <c r="K142" s="92"/>
    </row>
    <row r="143" spans="1:11" s="16" customFormat="1" ht="12" customHeight="1" x14ac:dyDescent="0.15">
      <c r="A143" s="47"/>
      <c r="B143" s="47"/>
      <c r="C143" s="315"/>
      <c r="D143" s="315"/>
      <c r="E143" s="114"/>
      <c r="F143" s="5" t="s">
        <v>156</v>
      </c>
      <c r="G143" s="15">
        <v>800000</v>
      </c>
      <c r="H143" s="15"/>
      <c r="I143" s="5" t="s">
        <v>156</v>
      </c>
      <c r="J143" s="53">
        <v>400000</v>
      </c>
      <c r="K143" s="92"/>
    </row>
    <row r="144" spans="1:11" s="16" customFormat="1" ht="12" customHeight="1" x14ac:dyDescent="0.15">
      <c r="A144" s="47"/>
      <c r="B144" s="47"/>
      <c r="C144" s="315"/>
      <c r="D144" s="315"/>
      <c r="E144" s="114"/>
      <c r="F144" s="5"/>
      <c r="G144" s="15"/>
      <c r="H144" s="15"/>
      <c r="I144" s="5"/>
      <c r="J144" s="53"/>
      <c r="K144" s="92"/>
    </row>
    <row r="145" spans="1:11" s="16" customFormat="1" ht="12" customHeight="1" x14ac:dyDescent="0.15">
      <c r="A145" s="47"/>
      <c r="B145" s="47"/>
      <c r="C145" s="315"/>
      <c r="D145" s="315"/>
      <c r="E145" s="114"/>
      <c r="F145" s="30" t="s">
        <v>157</v>
      </c>
      <c r="G145" s="31">
        <f>G146+G147</f>
        <v>2040000</v>
      </c>
      <c r="H145" s="15"/>
      <c r="I145" s="30" t="s">
        <v>157</v>
      </c>
      <c r="J145" s="31">
        <f>J146+J147</f>
        <v>1306590</v>
      </c>
      <c r="K145" s="92"/>
    </row>
    <row r="146" spans="1:11" s="16" customFormat="1" ht="12" customHeight="1" x14ac:dyDescent="0.15">
      <c r="A146" s="47"/>
      <c r="B146" s="47"/>
      <c r="C146" s="315"/>
      <c r="D146" s="315"/>
      <c r="E146" s="114"/>
      <c r="F146" s="5" t="s">
        <v>158</v>
      </c>
      <c r="G146" s="15">
        <v>1400000</v>
      </c>
      <c r="H146" s="15"/>
      <c r="I146" s="5" t="s">
        <v>158</v>
      </c>
      <c r="J146" s="53">
        <v>910000</v>
      </c>
      <c r="K146" s="92"/>
    </row>
    <row r="147" spans="1:11" s="16" customFormat="1" ht="12" customHeight="1" x14ac:dyDescent="0.15">
      <c r="A147" s="47"/>
      <c r="B147" s="47"/>
      <c r="C147" s="315"/>
      <c r="D147" s="315"/>
      <c r="E147" s="114"/>
      <c r="F147" s="5" t="s">
        <v>159</v>
      </c>
      <c r="G147" s="15">
        <v>640000</v>
      </c>
      <c r="H147" s="15"/>
      <c r="I147" s="5" t="s">
        <v>159</v>
      </c>
      <c r="J147" s="53">
        <v>396590</v>
      </c>
      <c r="K147" s="92"/>
    </row>
    <row r="148" spans="1:11" s="16" customFormat="1" ht="7.5" customHeight="1" x14ac:dyDescent="0.15">
      <c r="A148" s="49"/>
      <c r="B148" s="49"/>
      <c r="C148" s="316"/>
      <c r="D148" s="316"/>
      <c r="E148" s="115"/>
      <c r="F148" s="117"/>
      <c r="G148" s="99"/>
      <c r="H148" s="99"/>
      <c r="I148" s="151"/>
      <c r="J148" s="154"/>
      <c r="K148" s="92"/>
    </row>
    <row r="149" spans="1:11" s="16" customFormat="1" ht="12" customHeight="1" x14ac:dyDescent="0.15">
      <c r="A149" s="100"/>
      <c r="B149" s="100"/>
      <c r="C149" s="101"/>
      <c r="D149" s="102"/>
      <c r="E149" s="102"/>
      <c r="F149" s="103"/>
      <c r="G149" s="103"/>
      <c r="H149" s="103"/>
      <c r="I149" s="152"/>
      <c r="J149" s="152"/>
      <c r="K149" s="92"/>
    </row>
    <row r="150" spans="1:11" s="9" customFormat="1" ht="12" customHeight="1" x14ac:dyDescent="0.15">
      <c r="A150" s="323" t="s">
        <v>6</v>
      </c>
      <c r="B150" s="323" t="s">
        <v>7</v>
      </c>
      <c r="C150" s="323" t="s">
        <v>8</v>
      </c>
      <c r="D150" s="323" t="s">
        <v>9</v>
      </c>
      <c r="E150" s="121" t="s">
        <v>123</v>
      </c>
      <c r="F150" s="297" t="s">
        <v>127</v>
      </c>
      <c r="G150" s="298"/>
      <c r="H150" s="181" t="s">
        <v>125</v>
      </c>
      <c r="I150" s="297" t="s">
        <v>10</v>
      </c>
      <c r="J150" s="298"/>
      <c r="K150" s="127" t="s">
        <v>110</v>
      </c>
    </row>
    <row r="151" spans="1:11" s="9" customFormat="1" ht="12" customHeight="1" x14ac:dyDescent="0.15">
      <c r="A151" s="324"/>
      <c r="B151" s="324"/>
      <c r="C151" s="324"/>
      <c r="D151" s="324"/>
      <c r="E151" s="121" t="s">
        <v>124</v>
      </c>
      <c r="F151" s="299"/>
      <c r="G151" s="300"/>
      <c r="H151" s="181" t="s">
        <v>126</v>
      </c>
      <c r="I151" s="299"/>
      <c r="J151" s="300"/>
      <c r="K151" s="107" t="s">
        <v>111</v>
      </c>
    </row>
    <row r="152" spans="1:11" s="16" customFormat="1" ht="12" customHeight="1" x14ac:dyDescent="0.15">
      <c r="A152" s="47"/>
      <c r="B152" s="47"/>
      <c r="C152" s="314" t="s">
        <v>107</v>
      </c>
      <c r="D152" s="314" t="s">
        <v>107</v>
      </c>
      <c r="E152" s="291">
        <f>G169/1000</f>
        <v>763741.36300000001</v>
      </c>
      <c r="F152" s="30" t="s">
        <v>72</v>
      </c>
      <c r="G152" s="31">
        <v>200000</v>
      </c>
      <c r="H152" s="287">
        <f>J169/1000</f>
        <v>842418.36199999996</v>
      </c>
      <c r="I152" s="30" t="s">
        <v>72</v>
      </c>
      <c r="J152" s="31">
        <v>53000</v>
      </c>
      <c r="K152" s="284">
        <f>H152-E152</f>
        <v>78676.998999999953</v>
      </c>
    </row>
    <row r="153" spans="1:11" s="16" customFormat="1" ht="12" customHeight="1" x14ac:dyDescent="0.15">
      <c r="A153" s="47"/>
      <c r="B153" s="47"/>
      <c r="C153" s="315"/>
      <c r="D153" s="315"/>
      <c r="E153" s="294"/>
      <c r="F153" s="30"/>
      <c r="G153" s="31"/>
      <c r="H153" s="295"/>
      <c r="I153" s="30"/>
      <c r="J153" s="31"/>
      <c r="K153" s="296"/>
    </row>
    <row r="154" spans="1:11" s="16" customFormat="1" ht="12" customHeight="1" x14ac:dyDescent="0.15">
      <c r="A154" s="47"/>
      <c r="B154" s="47"/>
      <c r="C154" s="315"/>
      <c r="D154" s="315"/>
      <c r="E154" s="294"/>
      <c r="F154" s="30" t="s">
        <v>73</v>
      </c>
      <c r="G154" s="31">
        <v>600000</v>
      </c>
      <c r="H154" s="295"/>
      <c r="I154" s="30" t="s">
        <v>73</v>
      </c>
      <c r="J154" s="31">
        <v>400000</v>
      </c>
      <c r="K154" s="296"/>
    </row>
    <row r="155" spans="1:11" s="16" customFormat="1" ht="12" customHeight="1" x14ac:dyDescent="0.15">
      <c r="A155" s="47"/>
      <c r="B155" s="47"/>
      <c r="C155" s="315"/>
      <c r="D155" s="315"/>
      <c r="E155" s="294"/>
      <c r="F155" s="5"/>
      <c r="G155" s="15"/>
      <c r="H155" s="295"/>
      <c r="I155" s="5"/>
      <c r="J155" s="15"/>
      <c r="K155" s="296"/>
    </row>
    <row r="156" spans="1:11" s="16" customFormat="1" ht="12" customHeight="1" x14ac:dyDescent="0.15">
      <c r="A156" s="47"/>
      <c r="B156" s="47"/>
      <c r="C156" s="315"/>
      <c r="D156" s="315"/>
      <c r="E156" s="294"/>
      <c r="F156" s="30" t="s">
        <v>84</v>
      </c>
      <c r="G156" s="31">
        <v>746859363</v>
      </c>
      <c r="H156" s="295"/>
      <c r="I156" s="30" t="s">
        <v>84</v>
      </c>
      <c r="J156" s="31">
        <f>J167+826424021</f>
        <v>828258811</v>
      </c>
      <c r="K156" s="296"/>
    </row>
    <row r="157" spans="1:11" s="16" customFormat="1" ht="12" customHeight="1" x14ac:dyDescent="0.15">
      <c r="A157" s="47"/>
      <c r="B157" s="47"/>
      <c r="C157" s="315"/>
      <c r="D157" s="315"/>
      <c r="E157" s="294"/>
      <c r="F157" s="5" t="s">
        <v>96</v>
      </c>
      <c r="G157" s="15"/>
      <c r="H157" s="295"/>
      <c r="I157" s="5" t="s">
        <v>96</v>
      </c>
      <c r="J157" s="53"/>
      <c r="K157" s="296"/>
    </row>
    <row r="158" spans="1:11" s="16" customFormat="1" ht="12" customHeight="1" x14ac:dyDescent="0.15">
      <c r="A158" s="47"/>
      <c r="B158" s="47"/>
      <c r="C158" s="315"/>
      <c r="D158" s="315"/>
      <c r="E158" s="294"/>
      <c r="F158" s="116" t="s">
        <v>97</v>
      </c>
      <c r="G158" s="15"/>
      <c r="H158" s="295"/>
      <c r="I158" s="116" t="s">
        <v>97</v>
      </c>
      <c r="J158" s="53"/>
      <c r="K158" s="296"/>
    </row>
    <row r="159" spans="1:11" s="16" customFormat="1" ht="12" customHeight="1" x14ac:dyDescent="0.15">
      <c r="A159" s="47"/>
      <c r="B159" s="47"/>
      <c r="C159" s="315"/>
      <c r="D159" s="315"/>
      <c r="E159" s="294"/>
      <c r="F159" s="5" t="s">
        <v>98</v>
      </c>
      <c r="G159" s="15"/>
      <c r="H159" s="295"/>
      <c r="I159" s="5" t="s">
        <v>98</v>
      </c>
      <c r="J159" s="53"/>
      <c r="K159" s="296"/>
    </row>
    <row r="160" spans="1:11" s="16" customFormat="1" ht="12" customHeight="1" x14ac:dyDescent="0.15">
      <c r="A160" s="47"/>
      <c r="B160" s="47"/>
      <c r="C160" s="315"/>
      <c r="D160" s="315"/>
      <c r="E160" s="294"/>
      <c r="F160" s="5" t="s">
        <v>99</v>
      </c>
      <c r="G160" s="15"/>
      <c r="H160" s="295"/>
      <c r="I160" s="5" t="s">
        <v>99</v>
      </c>
      <c r="J160" s="53"/>
      <c r="K160" s="296"/>
    </row>
    <row r="161" spans="1:11" s="16" customFormat="1" ht="12" customHeight="1" x14ac:dyDescent="0.15">
      <c r="A161" s="47"/>
      <c r="B161" s="47"/>
      <c r="C161" s="315"/>
      <c r="D161" s="315"/>
      <c r="E161" s="294"/>
      <c r="F161" s="5" t="s">
        <v>101</v>
      </c>
      <c r="G161" s="15"/>
      <c r="H161" s="295"/>
      <c r="I161" s="5" t="s">
        <v>101</v>
      </c>
      <c r="J161" s="53"/>
      <c r="K161" s="296"/>
    </row>
    <row r="162" spans="1:11" s="16" customFormat="1" ht="12" customHeight="1" x14ac:dyDescent="0.15">
      <c r="A162" s="47"/>
      <c r="B162" s="47"/>
      <c r="C162" s="315"/>
      <c r="D162" s="315"/>
      <c r="E162" s="294"/>
      <c r="F162" s="5" t="s">
        <v>102</v>
      </c>
      <c r="G162" s="15"/>
      <c r="H162" s="295"/>
      <c r="I162" s="5" t="s">
        <v>102</v>
      </c>
      <c r="J162" s="53"/>
      <c r="K162" s="296"/>
    </row>
    <row r="163" spans="1:11" s="16" customFormat="1" ht="12" customHeight="1" x14ac:dyDescent="0.15">
      <c r="A163" s="47"/>
      <c r="B163" s="47"/>
      <c r="C163" s="315"/>
      <c r="D163" s="315"/>
      <c r="E163" s="294"/>
      <c r="F163" s="5" t="s">
        <v>103</v>
      </c>
      <c r="G163" s="92"/>
      <c r="H163" s="295"/>
      <c r="I163" s="5" t="s">
        <v>103</v>
      </c>
      <c r="J163" s="140"/>
      <c r="K163" s="296"/>
    </row>
    <row r="164" spans="1:11" s="16" customFormat="1" ht="12" customHeight="1" x14ac:dyDescent="0.15">
      <c r="A164" s="47"/>
      <c r="B164" s="47"/>
      <c r="C164" s="315"/>
      <c r="D164" s="315"/>
      <c r="E164" s="294"/>
      <c r="F164" s="5" t="s">
        <v>104</v>
      </c>
      <c r="G164" s="31"/>
      <c r="H164" s="295"/>
      <c r="I164" s="5" t="s">
        <v>104</v>
      </c>
      <c r="J164" s="150"/>
      <c r="K164" s="296"/>
    </row>
    <row r="165" spans="1:11" s="16" customFormat="1" ht="12" customHeight="1" x14ac:dyDescent="0.15">
      <c r="A165" s="47"/>
      <c r="B165" s="47"/>
      <c r="C165" s="315"/>
      <c r="D165" s="315"/>
      <c r="E165" s="294"/>
      <c r="F165" s="5" t="s">
        <v>105</v>
      </c>
      <c r="G165" s="31"/>
      <c r="H165" s="295"/>
      <c r="I165" s="5" t="s">
        <v>105</v>
      </c>
      <c r="J165" s="150"/>
      <c r="K165" s="296"/>
    </row>
    <row r="166" spans="1:11" s="16" customFormat="1" ht="12" customHeight="1" x14ac:dyDescent="0.15">
      <c r="A166" s="13"/>
      <c r="B166" s="47"/>
      <c r="C166" s="315"/>
      <c r="D166" s="315"/>
      <c r="E166" s="294"/>
      <c r="F166" s="5" t="s">
        <v>100</v>
      </c>
      <c r="G166" s="31"/>
      <c r="H166" s="295"/>
      <c r="I166" s="5" t="s">
        <v>100</v>
      </c>
      <c r="J166" s="150"/>
      <c r="K166" s="296"/>
    </row>
    <row r="167" spans="1:11" s="16" customFormat="1" ht="12" customHeight="1" x14ac:dyDescent="0.15">
      <c r="A167" s="13"/>
      <c r="B167" s="47"/>
      <c r="C167" s="315"/>
      <c r="D167" s="315"/>
      <c r="E167" s="294"/>
      <c r="F167" s="30"/>
      <c r="G167" s="111"/>
      <c r="H167" s="295"/>
      <c r="I167" s="133" t="s">
        <v>164</v>
      </c>
      <c r="J167" s="155">
        <v>1834790</v>
      </c>
      <c r="K167" s="296"/>
    </row>
    <row r="168" spans="1:11" s="16" customFormat="1" ht="12" customHeight="1" x14ac:dyDescent="0.15">
      <c r="A168" s="13"/>
      <c r="B168" s="47"/>
      <c r="C168" s="315"/>
      <c r="D168" s="315"/>
      <c r="E168" s="294"/>
      <c r="F168" s="5"/>
      <c r="G168" s="15"/>
      <c r="H168" s="295"/>
      <c r="I168" s="13"/>
      <c r="J168" s="15"/>
      <c r="K168" s="296"/>
    </row>
    <row r="169" spans="1:11" s="16" customFormat="1" ht="12" customHeight="1" x14ac:dyDescent="0.15">
      <c r="A169" s="13"/>
      <c r="B169" s="47"/>
      <c r="C169" s="316"/>
      <c r="D169" s="316"/>
      <c r="E169" s="292"/>
      <c r="F169" s="30"/>
      <c r="G169" s="51">
        <f>G125+G129+G133+G142+G145+G152+G154+G156</f>
        <v>763741363</v>
      </c>
      <c r="H169" s="288"/>
      <c r="I169" s="30"/>
      <c r="J169" s="51">
        <f>J125+J129+J133+J142+J145+J152+J154+J156</f>
        <v>842418362</v>
      </c>
      <c r="K169" s="293"/>
    </row>
    <row r="170" spans="1:11" s="16" customFormat="1" ht="12" customHeight="1" x14ac:dyDescent="0.15">
      <c r="A170" s="13"/>
      <c r="B170" s="47"/>
      <c r="C170" s="321"/>
      <c r="D170" s="321"/>
      <c r="E170" s="291">
        <f>G170/1000</f>
        <v>0</v>
      </c>
      <c r="F170" s="38"/>
      <c r="G170" s="54"/>
      <c r="H170" s="287">
        <f>J170/1000</f>
        <v>0</v>
      </c>
      <c r="I170" s="38"/>
      <c r="J170" s="54"/>
      <c r="K170" s="284">
        <f>H170-E170</f>
        <v>0</v>
      </c>
    </row>
    <row r="171" spans="1:11" s="16" customFormat="1" ht="12" customHeight="1" x14ac:dyDescent="0.15">
      <c r="A171" s="8"/>
      <c r="B171" s="49"/>
      <c r="C171" s="322"/>
      <c r="D171" s="322"/>
      <c r="E171" s="292"/>
      <c r="F171" s="179"/>
      <c r="G171" s="51"/>
      <c r="H171" s="288"/>
      <c r="I171" s="105"/>
      <c r="J171" s="51"/>
      <c r="K171" s="293"/>
    </row>
    <row r="172" spans="1:11" s="16" customFormat="1" ht="15" customHeight="1" x14ac:dyDescent="0.15"/>
    <row r="173" spans="1:11" s="16" customFormat="1" ht="15" customHeight="1" x14ac:dyDescent="0.15"/>
    <row r="174" spans="1:11" s="16" customFormat="1" ht="15" customHeight="1" x14ac:dyDescent="0.15"/>
    <row r="175" spans="1:11" s="16" customFormat="1" ht="15" customHeight="1" x14ac:dyDescent="0.15"/>
    <row r="176" spans="1:11" s="16" customFormat="1" ht="15" customHeight="1" x14ac:dyDescent="0.15"/>
    <row r="177" spans="3:8" s="16" customFormat="1" ht="15" customHeight="1" x14ac:dyDescent="0.15"/>
    <row r="178" spans="3:8" s="16" customFormat="1" ht="15" customHeight="1" x14ac:dyDescent="0.15"/>
    <row r="179" spans="3:8" s="16" customFormat="1" ht="15" customHeight="1" x14ac:dyDescent="0.15"/>
    <row r="180" spans="3:8" s="16" customFormat="1" ht="15" customHeight="1" x14ac:dyDescent="0.15"/>
    <row r="181" spans="3:8" s="16" customFormat="1" ht="15" customHeight="1" x14ac:dyDescent="0.15"/>
    <row r="182" spans="3:8" s="16" customFormat="1" ht="15" customHeight="1" x14ac:dyDescent="0.15"/>
    <row r="183" spans="3:8" s="16" customFormat="1" ht="15" customHeight="1" x14ac:dyDescent="0.15"/>
    <row r="184" spans="3:8" s="16" customFormat="1" ht="17.25" customHeight="1" x14ac:dyDescent="0.15"/>
    <row r="185" spans="3:8" s="16" customFormat="1" ht="17.25" customHeight="1" x14ac:dyDescent="0.15"/>
    <row r="186" spans="3:8" s="16" customFormat="1" ht="17.25" customHeight="1" x14ac:dyDescent="0.15"/>
    <row r="187" spans="3:8" s="16" customFormat="1" ht="17.25" customHeight="1" x14ac:dyDescent="0.15"/>
    <row r="188" spans="3:8" s="16" customFormat="1" ht="15" customHeight="1" x14ac:dyDescent="0.15">
      <c r="C188" s="24"/>
      <c r="D188" s="24"/>
      <c r="E188" s="24"/>
      <c r="G188" s="28"/>
      <c r="H188" s="28"/>
    </row>
    <row r="189" spans="3:8" s="16" customFormat="1" ht="15" customHeight="1" x14ac:dyDescent="0.15">
      <c r="C189" s="24"/>
      <c r="D189" s="24"/>
      <c r="E189" s="24"/>
      <c r="G189" s="28"/>
      <c r="H189" s="28"/>
    </row>
    <row r="190" spans="3:8" s="16" customFormat="1" ht="15" customHeight="1" x14ac:dyDescent="0.15">
      <c r="C190" s="24"/>
      <c r="D190" s="24"/>
      <c r="E190" s="24"/>
      <c r="G190" s="28"/>
      <c r="H190" s="28"/>
    </row>
    <row r="191" spans="3:8" s="16" customFormat="1" ht="15" customHeight="1" x14ac:dyDescent="0.15">
      <c r="C191" s="24"/>
      <c r="D191" s="24"/>
      <c r="E191" s="24"/>
      <c r="G191" s="28"/>
      <c r="H191" s="28"/>
    </row>
    <row r="192" spans="3:8" s="16" customFormat="1" ht="15" customHeight="1" x14ac:dyDescent="0.15">
      <c r="C192" s="24"/>
      <c r="D192" s="24"/>
      <c r="E192" s="24"/>
      <c r="G192" s="28"/>
      <c r="H192" s="28"/>
    </row>
    <row r="193" spans="3:8" s="16" customFormat="1" ht="15" customHeight="1" x14ac:dyDescent="0.15">
      <c r="C193" s="24"/>
      <c r="D193" s="24"/>
      <c r="E193" s="24"/>
      <c r="G193" s="28"/>
      <c r="H193" s="28"/>
    </row>
    <row r="194" spans="3:8" s="16" customFormat="1" ht="15" customHeight="1" x14ac:dyDescent="0.15">
      <c r="C194" s="24"/>
      <c r="D194" s="24"/>
      <c r="E194" s="24"/>
      <c r="G194" s="28"/>
      <c r="H194" s="28"/>
    </row>
    <row r="195" spans="3:8" s="16" customFormat="1" ht="15" customHeight="1" x14ac:dyDescent="0.15">
      <c r="C195" s="24"/>
      <c r="D195" s="24"/>
      <c r="E195" s="24"/>
      <c r="G195" s="28"/>
      <c r="H195" s="28"/>
    </row>
    <row r="196" spans="3:8" s="16" customFormat="1" ht="15" customHeight="1" x14ac:dyDescent="0.15">
      <c r="C196" s="24"/>
      <c r="D196" s="24"/>
      <c r="E196" s="24"/>
      <c r="G196" s="28"/>
      <c r="H196" s="28"/>
    </row>
    <row r="197" spans="3:8" s="16" customFormat="1" ht="15" customHeight="1" x14ac:dyDescent="0.15">
      <c r="C197" s="24"/>
      <c r="D197" s="24"/>
      <c r="E197" s="24"/>
      <c r="G197" s="28"/>
      <c r="H197" s="28"/>
    </row>
    <row r="198" spans="3:8" s="16" customFormat="1" ht="15" customHeight="1" x14ac:dyDescent="0.15">
      <c r="C198" s="24"/>
      <c r="D198" s="24"/>
      <c r="E198" s="24"/>
      <c r="G198" s="28"/>
      <c r="H198" s="28"/>
    </row>
    <row r="199" spans="3:8" s="16" customFormat="1" ht="15" customHeight="1" x14ac:dyDescent="0.15">
      <c r="C199" s="24"/>
      <c r="D199" s="24"/>
      <c r="E199" s="24"/>
      <c r="G199" s="28"/>
      <c r="H199" s="28"/>
    </row>
    <row r="200" spans="3:8" s="16" customFormat="1" ht="15" customHeight="1" x14ac:dyDescent="0.15">
      <c r="C200" s="24"/>
      <c r="D200" s="24"/>
      <c r="E200" s="24"/>
      <c r="G200" s="28"/>
      <c r="H200" s="28"/>
    </row>
    <row r="201" spans="3:8" s="16" customFormat="1" ht="15" customHeight="1" x14ac:dyDescent="0.15">
      <c r="C201" s="24"/>
      <c r="D201" s="24"/>
      <c r="E201" s="24"/>
      <c r="G201" s="28"/>
      <c r="H201" s="28"/>
    </row>
    <row r="202" spans="3:8" s="16" customFormat="1" ht="15" customHeight="1" x14ac:dyDescent="0.15">
      <c r="C202" s="24"/>
      <c r="D202" s="24"/>
      <c r="E202" s="24"/>
      <c r="G202" s="28"/>
      <c r="H202" s="28"/>
    </row>
    <row r="203" spans="3:8" s="16" customFormat="1" ht="15" customHeight="1" x14ac:dyDescent="0.15">
      <c r="C203" s="24"/>
      <c r="D203" s="24"/>
      <c r="E203" s="24"/>
      <c r="G203" s="28"/>
      <c r="H203" s="28"/>
    </row>
    <row r="204" spans="3:8" s="16" customFormat="1" ht="15" customHeight="1" x14ac:dyDescent="0.15">
      <c r="C204" s="24"/>
      <c r="D204" s="24"/>
      <c r="E204" s="24"/>
      <c r="G204" s="28"/>
      <c r="H204" s="28"/>
    </row>
    <row r="205" spans="3:8" s="16" customFormat="1" ht="15" customHeight="1" x14ac:dyDescent="0.15">
      <c r="C205" s="24"/>
      <c r="D205" s="24"/>
      <c r="E205" s="24"/>
      <c r="G205" s="28"/>
      <c r="H205" s="28"/>
    </row>
    <row r="206" spans="3:8" s="16" customFormat="1" ht="15" customHeight="1" x14ac:dyDescent="0.15">
      <c r="C206" s="24"/>
      <c r="D206" s="24"/>
      <c r="E206" s="24"/>
      <c r="G206" s="28"/>
      <c r="H206" s="28"/>
    </row>
    <row r="207" spans="3:8" s="16" customFormat="1" ht="15" customHeight="1" x14ac:dyDescent="0.15">
      <c r="C207" s="24"/>
      <c r="D207" s="24"/>
      <c r="E207" s="24"/>
      <c r="G207" s="28"/>
      <c r="H207" s="28"/>
    </row>
    <row r="208" spans="3:8" s="16" customFormat="1" ht="15" customHeight="1" x14ac:dyDescent="0.15">
      <c r="C208" s="24"/>
      <c r="D208" s="24"/>
      <c r="E208" s="24"/>
      <c r="G208" s="28"/>
      <c r="H208" s="28"/>
    </row>
    <row r="209" spans="3:8" s="16" customFormat="1" ht="15" customHeight="1" x14ac:dyDescent="0.15">
      <c r="C209" s="24"/>
      <c r="D209" s="24"/>
      <c r="E209" s="24"/>
      <c r="G209" s="28"/>
      <c r="H209" s="28"/>
    </row>
    <row r="210" spans="3:8" s="16" customFormat="1" ht="15" customHeight="1" x14ac:dyDescent="0.15">
      <c r="C210" s="24"/>
      <c r="D210" s="24"/>
      <c r="E210" s="24"/>
      <c r="G210" s="28"/>
      <c r="H210" s="28"/>
    </row>
    <row r="211" spans="3:8" s="16" customFormat="1" ht="15" customHeight="1" x14ac:dyDescent="0.15">
      <c r="C211" s="24"/>
      <c r="D211" s="24"/>
      <c r="E211" s="24"/>
      <c r="G211" s="28"/>
      <c r="H211" s="28"/>
    </row>
    <row r="212" spans="3:8" s="16" customFormat="1" ht="15" customHeight="1" x14ac:dyDescent="0.15">
      <c r="C212" s="24"/>
      <c r="D212" s="24"/>
      <c r="E212" s="24"/>
      <c r="G212" s="28"/>
      <c r="H212" s="28"/>
    </row>
    <row r="213" spans="3:8" s="16" customFormat="1" ht="15" customHeight="1" x14ac:dyDescent="0.15">
      <c r="C213" s="24"/>
      <c r="D213" s="24"/>
      <c r="E213" s="24"/>
      <c r="G213" s="28"/>
      <c r="H213" s="28"/>
    </row>
    <row r="214" spans="3:8" s="16" customFormat="1" ht="15" customHeight="1" x14ac:dyDescent="0.15">
      <c r="C214" s="24"/>
      <c r="D214" s="24"/>
      <c r="E214" s="24"/>
      <c r="G214" s="28"/>
      <c r="H214" s="28"/>
    </row>
    <row r="215" spans="3:8" s="16" customFormat="1" ht="15" customHeight="1" x14ac:dyDescent="0.15">
      <c r="C215" s="24"/>
      <c r="D215" s="24"/>
      <c r="E215" s="24"/>
      <c r="G215" s="28"/>
      <c r="H215" s="28"/>
    </row>
    <row r="216" spans="3:8" s="16" customFormat="1" ht="15" customHeight="1" x14ac:dyDescent="0.15">
      <c r="C216" s="24"/>
      <c r="D216" s="24"/>
      <c r="E216" s="24"/>
      <c r="G216" s="28"/>
      <c r="H216" s="28"/>
    </row>
    <row r="217" spans="3:8" s="16" customFormat="1" ht="15" customHeight="1" x14ac:dyDescent="0.15">
      <c r="C217" s="24"/>
      <c r="D217" s="24"/>
      <c r="E217" s="24"/>
      <c r="G217" s="28"/>
      <c r="H217" s="28"/>
    </row>
    <row r="218" spans="3:8" s="16" customFormat="1" ht="15" customHeight="1" x14ac:dyDescent="0.15">
      <c r="C218" s="24"/>
      <c r="D218" s="24"/>
      <c r="E218" s="24"/>
      <c r="G218" s="28"/>
      <c r="H218" s="28"/>
    </row>
    <row r="219" spans="3:8" s="16" customFormat="1" ht="15" customHeight="1" x14ac:dyDescent="0.15">
      <c r="C219" s="24"/>
      <c r="D219" s="24"/>
      <c r="E219" s="24"/>
      <c r="G219" s="28"/>
      <c r="H219" s="28"/>
    </row>
    <row r="220" spans="3:8" s="16" customFormat="1" ht="15" customHeight="1" x14ac:dyDescent="0.15">
      <c r="C220" s="24"/>
      <c r="D220" s="24"/>
      <c r="E220" s="24"/>
      <c r="G220" s="28"/>
      <c r="H220" s="28"/>
    </row>
    <row r="221" spans="3:8" s="16" customFormat="1" ht="15" customHeight="1" x14ac:dyDescent="0.15">
      <c r="C221" s="24"/>
      <c r="D221" s="24"/>
      <c r="E221" s="24"/>
      <c r="G221" s="28"/>
      <c r="H221" s="28"/>
    </row>
    <row r="222" spans="3:8" s="16" customFormat="1" ht="15" customHeight="1" x14ac:dyDescent="0.15">
      <c r="C222" s="24"/>
      <c r="D222" s="24"/>
      <c r="E222" s="24"/>
      <c r="G222" s="28"/>
      <c r="H222" s="28"/>
    </row>
    <row r="223" spans="3:8" s="16" customFormat="1" ht="15" customHeight="1" x14ac:dyDescent="0.15">
      <c r="C223" s="24"/>
      <c r="D223" s="24"/>
      <c r="E223" s="24"/>
      <c r="G223" s="28"/>
      <c r="H223" s="28"/>
    </row>
    <row r="224" spans="3:8" s="16" customFormat="1" ht="15" customHeight="1" x14ac:dyDescent="0.15">
      <c r="C224" s="24"/>
      <c r="D224" s="24"/>
      <c r="E224" s="24"/>
      <c r="G224" s="28"/>
      <c r="H224" s="28"/>
    </row>
    <row r="225" spans="3:8" s="16" customFormat="1" ht="15" customHeight="1" x14ac:dyDescent="0.15">
      <c r="C225" s="24"/>
      <c r="D225" s="24"/>
      <c r="E225" s="24"/>
      <c r="G225" s="28"/>
      <c r="H225" s="28"/>
    </row>
    <row r="226" spans="3:8" s="16" customFormat="1" ht="15" customHeight="1" x14ac:dyDescent="0.15">
      <c r="C226" s="24"/>
      <c r="D226" s="24"/>
      <c r="E226" s="24"/>
      <c r="G226" s="28"/>
      <c r="H226" s="28"/>
    </row>
    <row r="227" spans="3:8" s="16" customFormat="1" ht="15" customHeight="1" x14ac:dyDescent="0.15">
      <c r="C227" s="24"/>
      <c r="D227" s="24"/>
      <c r="E227" s="24"/>
      <c r="G227" s="28"/>
      <c r="H227" s="28"/>
    </row>
    <row r="228" spans="3:8" s="16" customFormat="1" ht="15" customHeight="1" x14ac:dyDescent="0.15">
      <c r="C228" s="24"/>
      <c r="D228" s="24"/>
      <c r="E228" s="24"/>
      <c r="G228" s="28"/>
      <c r="H228" s="28"/>
    </row>
    <row r="229" spans="3:8" s="16" customFormat="1" ht="15" customHeight="1" x14ac:dyDescent="0.15">
      <c r="C229" s="24"/>
      <c r="D229" s="24"/>
      <c r="E229" s="24"/>
      <c r="G229" s="28"/>
      <c r="H229" s="28"/>
    </row>
    <row r="230" spans="3:8" s="16" customFormat="1" ht="15" customHeight="1" x14ac:dyDescent="0.15">
      <c r="C230" s="24"/>
      <c r="D230" s="24"/>
      <c r="E230" s="24"/>
      <c r="G230" s="28"/>
      <c r="H230" s="28"/>
    </row>
    <row r="231" spans="3:8" s="16" customFormat="1" ht="15" customHeight="1" x14ac:dyDescent="0.15">
      <c r="C231" s="24"/>
      <c r="D231" s="24"/>
      <c r="E231" s="24"/>
      <c r="G231" s="28"/>
      <c r="H231" s="28"/>
    </row>
    <row r="232" spans="3:8" s="16" customFormat="1" ht="15" customHeight="1" x14ac:dyDescent="0.15">
      <c r="C232" s="24"/>
      <c r="D232" s="24"/>
      <c r="E232" s="24"/>
      <c r="G232" s="28"/>
      <c r="H232" s="28"/>
    </row>
    <row r="233" spans="3:8" s="16" customFormat="1" ht="15" customHeight="1" x14ac:dyDescent="0.15">
      <c r="C233" s="24"/>
      <c r="D233" s="24"/>
      <c r="E233" s="24"/>
      <c r="G233" s="28"/>
      <c r="H233" s="28"/>
    </row>
    <row r="234" spans="3:8" s="16" customFormat="1" ht="15" customHeight="1" x14ac:dyDescent="0.15">
      <c r="C234" s="24"/>
      <c r="D234" s="24"/>
      <c r="E234" s="24"/>
      <c r="G234" s="28"/>
      <c r="H234" s="28"/>
    </row>
    <row r="235" spans="3:8" s="16" customFormat="1" ht="15" customHeight="1" x14ac:dyDescent="0.15">
      <c r="C235" s="24"/>
      <c r="D235" s="24"/>
      <c r="E235" s="24"/>
      <c r="G235" s="28"/>
      <c r="H235" s="28"/>
    </row>
    <row r="236" spans="3:8" s="16" customFormat="1" ht="15" customHeight="1" x14ac:dyDescent="0.15">
      <c r="C236" s="24"/>
      <c r="D236" s="24"/>
      <c r="E236" s="24"/>
      <c r="G236" s="28"/>
      <c r="H236" s="28"/>
    </row>
    <row r="237" spans="3:8" s="16" customFormat="1" ht="15" customHeight="1" x14ac:dyDescent="0.15">
      <c r="C237" s="24"/>
      <c r="D237" s="24"/>
      <c r="E237" s="24"/>
      <c r="G237" s="28"/>
      <c r="H237" s="28"/>
    </row>
    <row r="238" spans="3:8" s="16" customFormat="1" ht="15" customHeight="1" x14ac:dyDescent="0.15">
      <c r="C238" s="24"/>
      <c r="D238" s="24"/>
      <c r="E238" s="24"/>
      <c r="G238" s="28"/>
      <c r="H238" s="28"/>
    </row>
    <row r="239" spans="3:8" s="16" customFormat="1" ht="15" customHeight="1" x14ac:dyDescent="0.15">
      <c r="C239" s="24"/>
      <c r="D239" s="24"/>
      <c r="E239" s="24"/>
      <c r="G239" s="28"/>
      <c r="H239" s="28"/>
    </row>
    <row r="240" spans="3:8" s="16" customFormat="1" ht="15" customHeight="1" x14ac:dyDescent="0.15">
      <c r="C240" s="24"/>
      <c r="D240" s="24"/>
      <c r="E240" s="24"/>
      <c r="G240" s="28"/>
      <c r="H240" s="28"/>
    </row>
    <row r="241" spans="3:8" s="16" customFormat="1" ht="15" customHeight="1" x14ac:dyDescent="0.15">
      <c r="C241" s="24"/>
      <c r="D241" s="24"/>
      <c r="E241" s="24"/>
      <c r="G241" s="28"/>
      <c r="H241" s="28"/>
    </row>
    <row r="242" spans="3:8" s="16" customFormat="1" ht="15" customHeight="1" x14ac:dyDescent="0.15">
      <c r="C242" s="24"/>
      <c r="D242" s="24"/>
      <c r="E242" s="24"/>
      <c r="G242" s="28"/>
      <c r="H242" s="28"/>
    </row>
    <row r="243" spans="3:8" s="16" customFormat="1" ht="15" customHeight="1" x14ac:dyDescent="0.15">
      <c r="C243" s="24"/>
      <c r="D243" s="24"/>
      <c r="E243" s="24"/>
      <c r="G243" s="28"/>
      <c r="H243" s="28"/>
    </row>
    <row r="244" spans="3:8" s="16" customFormat="1" ht="15" customHeight="1" x14ac:dyDescent="0.15">
      <c r="C244" s="24"/>
      <c r="D244" s="24"/>
      <c r="E244" s="24"/>
      <c r="G244" s="28"/>
      <c r="H244" s="28"/>
    </row>
    <row r="245" spans="3:8" s="16" customFormat="1" ht="15" customHeight="1" x14ac:dyDescent="0.15">
      <c r="C245" s="24"/>
      <c r="D245" s="24"/>
      <c r="E245" s="24"/>
      <c r="G245" s="28"/>
      <c r="H245" s="28"/>
    </row>
    <row r="246" spans="3:8" s="16" customFormat="1" ht="15" customHeight="1" x14ac:dyDescent="0.15">
      <c r="C246" s="24"/>
      <c r="D246" s="24"/>
      <c r="E246" s="24"/>
      <c r="G246" s="28"/>
      <c r="H246" s="28"/>
    </row>
    <row r="247" spans="3:8" s="16" customFormat="1" ht="15" customHeight="1" x14ac:dyDescent="0.15">
      <c r="C247" s="24"/>
      <c r="D247" s="24"/>
      <c r="E247" s="24"/>
      <c r="G247" s="28"/>
      <c r="H247" s="28"/>
    </row>
    <row r="248" spans="3:8" s="16" customFormat="1" ht="15" customHeight="1" x14ac:dyDescent="0.15">
      <c r="C248" s="24"/>
      <c r="D248" s="24"/>
      <c r="E248" s="24"/>
      <c r="G248" s="28"/>
      <c r="H248" s="28"/>
    </row>
    <row r="249" spans="3:8" s="16" customFormat="1" ht="15" customHeight="1" x14ac:dyDescent="0.15">
      <c r="C249" s="24"/>
      <c r="D249" s="24"/>
      <c r="E249" s="24"/>
      <c r="G249" s="28"/>
      <c r="H249" s="28"/>
    </row>
    <row r="250" spans="3:8" s="16" customFormat="1" ht="15" customHeight="1" x14ac:dyDescent="0.15">
      <c r="C250" s="24"/>
      <c r="D250" s="24"/>
      <c r="E250" s="24"/>
      <c r="G250" s="28"/>
      <c r="H250" s="28"/>
    </row>
    <row r="251" spans="3:8" s="16" customFormat="1" ht="15" customHeight="1" x14ac:dyDescent="0.15">
      <c r="C251" s="24"/>
      <c r="D251" s="24"/>
      <c r="E251" s="24"/>
      <c r="G251" s="28"/>
      <c r="H251" s="28"/>
    </row>
    <row r="252" spans="3:8" s="16" customFormat="1" ht="15" customHeight="1" x14ac:dyDescent="0.15">
      <c r="C252" s="24"/>
      <c r="D252" s="24"/>
      <c r="E252" s="24"/>
      <c r="G252" s="28"/>
      <c r="H252" s="28"/>
    </row>
    <row r="253" spans="3:8" s="16" customFormat="1" ht="15" customHeight="1" x14ac:dyDescent="0.15">
      <c r="C253" s="24"/>
      <c r="D253" s="24"/>
      <c r="E253" s="24"/>
      <c r="G253" s="28"/>
      <c r="H253" s="28"/>
    </row>
    <row r="254" spans="3:8" s="16" customFormat="1" ht="15" customHeight="1" x14ac:dyDescent="0.15">
      <c r="C254" s="24"/>
      <c r="D254" s="24"/>
      <c r="E254" s="24"/>
      <c r="G254" s="28"/>
      <c r="H254" s="28"/>
    </row>
    <row r="255" spans="3:8" s="16" customFormat="1" ht="15" customHeight="1" x14ac:dyDescent="0.15">
      <c r="C255" s="24"/>
      <c r="D255" s="24"/>
      <c r="E255" s="24"/>
      <c r="G255" s="28"/>
      <c r="H255" s="28"/>
    </row>
    <row r="256" spans="3:8" s="16" customFormat="1" ht="15" customHeight="1" x14ac:dyDescent="0.15">
      <c r="C256" s="24"/>
      <c r="D256" s="24"/>
      <c r="E256" s="24"/>
      <c r="G256" s="28"/>
      <c r="H256" s="28"/>
    </row>
    <row r="257" spans="3:8" s="16" customFormat="1" ht="15" customHeight="1" x14ac:dyDescent="0.15">
      <c r="C257" s="24"/>
      <c r="D257" s="24"/>
      <c r="E257" s="24"/>
      <c r="G257" s="28"/>
      <c r="H257" s="28"/>
    </row>
    <row r="258" spans="3:8" s="16" customFormat="1" ht="15" customHeight="1" x14ac:dyDescent="0.15">
      <c r="C258" s="24"/>
      <c r="D258" s="24"/>
      <c r="E258" s="24"/>
      <c r="G258" s="28"/>
      <c r="H258" s="28"/>
    </row>
    <row r="259" spans="3:8" s="16" customFormat="1" ht="15" customHeight="1" x14ac:dyDescent="0.15">
      <c r="C259" s="24"/>
      <c r="D259" s="24"/>
      <c r="E259" s="24"/>
      <c r="G259" s="28"/>
      <c r="H259" s="28"/>
    </row>
    <row r="260" spans="3:8" s="16" customFormat="1" ht="15" customHeight="1" x14ac:dyDescent="0.15">
      <c r="C260" s="24"/>
      <c r="D260" s="24"/>
      <c r="E260" s="24"/>
      <c r="G260" s="28"/>
      <c r="H260" s="28"/>
    </row>
    <row r="261" spans="3:8" s="16" customFormat="1" ht="15" customHeight="1" x14ac:dyDescent="0.15">
      <c r="C261" s="24"/>
      <c r="D261" s="24"/>
      <c r="E261" s="24"/>
      <c r="G261" s="28"/>
      <c r="H261" s="28"/>
    </row>
    <row r="262" spans="3:8" s="16" customFormat="1" ht="15" customHeight="1" x14ac:dyDescent="0.15">
      <c r="C262" s="24"/>
      <c r="D262" s="24"/>
      <c r="E262" s="24"/>
      <c r="G262" s="28"/>
      <c r="H262" s="28"/>
    </row>
    <row r="263" spans="3:8" s="16" customFormat="1" ht="15" customHeight="1" x14ac:dyDescent="0.15">
      <c r="C263" s="24"/>
      <c r="D263" s="24"/>
      <c r="E263" s="24"/>
      <c r="G263" s="28"/>
      <c r="H263" s="28"/>
    </row>
    <row r="264" spans="3:8" s="16" customFormat="1" ht="15" customHeight="1" x14ac:dyDescent="0.15">
      <c r="C264" s="24"/>
      <c r="D264" s="24"/>
      <c r="E264" s="24"/>
      <c r="G264" s="28"/>
      <c r="H264" s="28"/>
    </row>
    <row r="265" spans="3:8" s="16" customFormat="1" ht="15" customHeight="1" x14ac:dyDescent="0.15">
      <c r="C265" s="24"/>
      <c r="D265" s="24"/>
      <c r="E265" s="24"/>
      <c r="G265" s="28"/>
      <c r="H265" s="28"/>
    </row>
    <row r="266" spans="3:8" s="16" customFormat="1" ht="15" customHeight="1" x14ac:dyDescent="0.15">
      <c r="C266" s="24"/>
      <c r="D266" s="24"/>
      <c r="E266" s="24"/>
      <c r="G266" s="28"/>
      <c r="H266" s="28"/>
    </row>
    <row r="267" spans="3:8" s="16" customFormat="1" ht="15" customHeight="1" x14ac:dyDescent="0.15">
      <c r="C267" s="24"/>
      <c r="D267" s="24"/>
      <c r="E267" s="24"/>
      <c r="G267" s="28"/>
      <c r="H267" s="28"/>
    </row>
    <row r="268" spans="3:8" s="16" customFormat="1" ht="15" customHeight="1" x14ac:dyDescent="0.15">
      <c r="C268" s="24"/>
      <c r="D268" s="24"/>
      <c r="E268" s="24"/>
      <c r="G268" s="28"/>
      <c r="H268" s="28"/>
    </row>
    <row r="269" spans="3:8" s="16" customFormat="1" ht="15" customHeight="1" x14ac:dyDescent="0.15">
      <c r="C269" s="24"/>
      <c r="D269" s="24"/>
      <c r="E269" s="24"/>
      <c r="G269" s="28"/>
      <c r="H269" s="28"/>
    </row>
    <row r="270" spans="3:8" s="16" customFormat="1" ht="15" customHeight="1" x14ac:dyDescent="0.15">
      <c r="C270" s="24"/>
      <c r="D270" s="24"/>
      <c r="E270" s="24"/>
      <c r="G270" s="28"/>
      <c r="H270" s="28"/>
    </row>
    <row r="271" spans="3:8" s="16" customFormat="1" ht="15" customHeight="1" x14ac:dyDescent="0.15">
      <c r="C271" s="24"/>
      <c r="D271" s="24"/>
      <c r="E271" s="24"/>
      <c r="G271" s="28"/>
      <c r="H271" s="28"/>
    </row>
    <row r="272" spans="3:8" s="16" customFormat="1" ht="15" customHeight="1" x14ac:dyDescent="0.15">
      <c r="C272" s="24"/>
      <c r="D272" s="24"/>
      <c r="E272" s="24"/>
      <c r="G272" s="28"/>
      <c r="H272" s="28"/>
    </row>
    <row r="273" spans="3:8" s="16" customFormat="1" ht="15" customHeight="1" x14ac:dyDescent="0.15">
      <c r="C273" s="24"/>
      <c r="D273" s="24"/>
      <c r="E273" s="24"/>
      <c r="G273" s="28"/>
      <c r="H273" s="28"/>
    </row>
    <row r="274" spans="3:8" s="16" customFormat="1" ht="15" customHeight="1" x14ac:dyDescent="0.15">
      <c r="C274" s="24"/>
      <c r="D274" s="24"/>
      <c r="E274" s="24"/>
      <c r="G274" s="28"/>
      <c r="H274" s="28"/>
    </row>
    <row r="275" spans="3:8" s="16" customFormat="1" ht="15" customHeight="1" x14ac:dyDescent="0.15">
      <c r="C275" s="24"/>
      <c r="D275" s="24"/>
      <c r="E275" s="24"/>
      <c r="G275" s="28"/>
      <c r="H275" s="28"/>
    </row>
    <row r="276" spans="3:8" s="16" customFormat="1" ht="15" customHeight="1" x14ac:dyDescent="0.15">
      <c r="C276" s="24"/>
      <c r="D276" s="24"/>
      <c r="E276" s="24"/>
      <c r="G276" s="28"/>
      <c r="H276" s="28"/>
    </row>
    <row r="277" spans="3:8" s="16" customFormat="1" ht="15" customHeight="1" x14ac:dyDescent="0.15">
      <c r="C277" s="24"/>
      <c r="D277" s="24"/>
      <c r="E277" s="24"/>
      <c r="G277" s="28"/>
      <c r="H277" s="28"/>
    </row>
    <row r="278" spans="3:8" s="16" customFormat="1" ht="15" customHeight="1" x14ac:dyDescent="0.15">
      <c r="C278" s="24"/>
      <c r="D278" s="24"/>
      <c r="E278" s="24"/>
      <c r="G278" s="28"/>
      <c r="H278" s="28"/>
    </row>
    <row r="279" spans="3:8" s="16" customFormat="1" ht="15" customHeight="1" x14ac:dyDescent="0.15">
      <c r="C279" s="24"/>
      <c r="D279" s="24"/>
      <c r="E279" s="24"/>
      <c r="G279" s="28"/>
      <c r="H279" s="28"/>
    </row>
    <row r="280" spans="3:8" s="16" customFormat="1" ht="15" customHeight="1" x14ac:dyDescent="0.15">
      <c r="C280" s="24"/>
      <c r="D280" s="24"/>
      <c r="E280" s="24"/>
      <c r="G280" s="28"/>
      <c r="H280" s="28"/>
    </row>
    <row r="281" spans="3:8" s="16" customFormat="1" ht="15" customHeight="1" x14ac:dyDescent="0.15">
      <c r="C281" s="24"/>
      <c r="D281" s="24"/>
      <c r="E281" s="24"/>
      <c r="G281" s="28"/>
      <c r="H281" s="28"/>
    </row>
    <row r="282" spans="3:8" s="16" customFormat="1" ht="15" customHeight="1" x14ac:dyDescent="0.15">
      <c r="C282" s="24"/>
      <c r="D282" s="24"/>
      <c r="E282" s="24"/>
      <c r="G282" s="28"/>
      <c r="H282" s="28"/>
    </row>
    <row r="283" spans="3:8" s="16" customFormat="1" ht="15" customHeight="1" x14ac:dyDescent="0.15">
      <c r="C283" s="24"/>
      <c r="D283" s="24"/>
      <c r="E283" s="24"/>
      <c r="G283" s="28"/>
      <c r="H283" s="28"/>
    </row>
    <row r="284" spans="3:8" s="16" customFormat="1" ht="15" customHeight="1" x14ac:dyDescent="0.15">
      <c r="C284" s="24"/>
      <c r="D284" s="24"/>
      <c r="E284" s="24"/>
      <c r="G284" s="28"/>
      <c r="H284" s="28"/>
    </row>
    <row r="285" spans="3:8" s="16" customFormat="1" ht="15" customHeight="1" x14ac:dyDescent="0.15">
      <c r="C285" s="24"/>
      <c r="D285" s="24"/>
      <c r="E285" s="24"/>
      <c r="G285" s="28"/>
      <c r="H285" s="28"/>
    </row>
    <row r="286" spans="3:8" s="16" customFormat="1" ht="15" customHeight="1" x14ac:dyDescent="0.15">
      <c r="C286" s="24"/>
      <c r="D286" s="24"/>
      <c r="E286" s="24"/>
      <c r="G286" s="28"/>
      <c r="H286" s="28"/>
    </row>
    <row r="287" spans="3:8" s="16" customFormat="1" ht="15" customHeight="1" x14ac:dyDescent="0.15">
      <c r="C287" s="24"/>
      <c r="D287" s="24"/>
      <c r="E287" s="24"/>
      <c r="G287" s="28"/>
      <c r="H287" s="28"/>
    </row>
    <row r="288" spans="3:8" s="16" customFormat="1" ht="15" customHeight="1" x14ac:dyDescent="0.15">
      <c r="C288" s="24"/>
      <c r="D288" s="24"/>
      <c r="E288" s="24"/>
      <c r="G288" s="28"/>
      <c r="H288" s="28"/>
    </row>
    <row r="289" spans="3:8" s="16" customFormat="1" ht="15" customHeight="1" x14ac:dyDescent="0.15">
      <c r="C289" s="24"/>
      <c r="D289" s="24"/>
      <c r="E289" s="24"/>
      <c r="G289" s="28"/>
      <c r="H289" s="28"/>
    </row>
    <row r="290" spans="3:8" s="16" customFormat="1" ht="15" customHeight="1" x14ac:dyDescent="0.15">
      <c r="C290" s="24"/>
      <c r="D290" s="24"/>
      <c r="E290" s="24"/>
      <c r="G290" s="28"/>
      <c r="H290" s="28"/>
    </row>
    <row r="291" spans="3:8" s="16" customFormat="1" ht="15" customHeight="1" x14ac:dyDescent="0.15">
      <c r="C291" s="24"/>
      <c r="D291" s="24"/>
      <c r="E291" s="24"/>
      <c r="G291" s="28"/>
      <c r="H291" s="28"/>
    </row>
    <row r="292" spans="3:8" s="16" customFormat="1" ht="15" customHeight="1" x14ac:dyDescent="0.15">
      <c r="C292" s="24"/>
      <c r="D292" s="24"/>
      <c r="E292" s="24"/>
      <c r="G292" s="28"/>
      <c r="H292" s="28"/>
    </row>
    <row r="293" spans="3:8" s="16" customFormat="1" ht="15" customHeight="1" x14ac:dyDescent="0.15">
      <c r="C293" s="24"/>
      <c r="D293" s="24"/>
      <c r="E293" s="24"/>
      <c r="G293" s="28"/>
      <c r="H293" s="28"/>
    </row>
    <row r="294" spans="3:8" s="16" customFormat="1" ht="15" customHeight="1" x14ac:dyDescent="0.15">
      <c r="C294" s="24"/>
      <c r="D294" s="24"/>
      <c r="E294" s="24"/>
      <c r="G294" s="28"/>
      <c r="H294" s="28"/>
    </row>
    <row r="295" spans="3:8" s="16" customFormat="1" ht="15" customHeight="1" x14ac:dyDescent="0.15">
      <c r="C295" s="24"/>
      <c r="D295" s="24"/>
      <c r="E295" s="24"/>
      <c r="G295" s="28"/>
      <c r="H295" s="28"/>
    </row>
    <row r="296" spans="3:8" s="16" customFormat="1" ht="15" customHeight="1" x14ac:dyDescent="0.15">
      <c r="C296" s="24"/>
      <c r="D296" s="24"/>
      <c r="E296" s="24"/>
      <c r="G296" s="28"/>
      <c r="H296" s="28"/>
    </row>
    <row r="297" spans="3:8" s="16" customFormat="1" ht="15" customHeight="1" x14ac:dyDescent="0.15">
      <c r="C297" s="24"/>
      <c r="D297" s="24"/>
      <c r="E297" s="24"/>
      <c r="G297" s="28"/>
      <c r="H297" s="28"/>
    </row>
    <row r="298" spans="3:8" s="16" customFormat="1" ht="15" customHeight="1" x14ac:dyDescent="0.15">
      <c r="C298" s="24"/>
      <c r="D298" s="24"/>
      <c r="E298" s="24"/>
      <c r="G298" s="28"/>
      <c r="H298" s="28"/>
    </row>
    <row r="299" spans="3:8" s="16" customFormat="1" ht="15" customHeight="1" x14ac:dyDescent="0.15">
      <c r="C299" s="24"/>
      <c r="D299" s="24"/>
      <c r="E299" s="24"/>
      <c r="G299" s="28"/>
      <c r="H299" s="28"/>
    </row>
    <row r="300" spans="3:8" s="16" customFormat="1" ht="15" customHeight="1" x14ac:dyDescent="0.15">
      <c r="C300" s="24"/>
      <c r="D300" s="24"/>
      <c r="E300" s="24"/>
      <c r="G300" s="28"/>
      <c r="H300" s="28"/>
    </row>
    <row r="301" spans="3:8" s="16" customFormat="1" ht="15" customHeight="1" x14ac:dyDescent="0.15">
      <c r="C301" s="24"/>
      <c r="D301" s="24"/>
      <c r="E301" s="24"/>
      <c r="G301" s="28"/>
      <c r="H301" s="28"/>
    </row>
    <row r="302" spans="3:8" s="16" customFormat="1" ht="15" customHeight="1" x14ac:dyDescent="0.15">
      <c r="C302" s="24"/>
      <c r="D302" s="24"/>
      <c r="E302" s="24"/>
      <c r="G302" s="28"/>
      <c r="H302" s="28"/>
    </row>
    <row r="303" spans="3:8" s="16" customFormat="1" ht="15" customHeight="1" x14ac:dyDescent="0.15">
      <c r="C303" s="24"/>
      <c r="D303" s="24"/>
      <c r="E303" s="24"/>
      <c r="G303" s="28"/>
      <c r="H303" s="28"/>
    </row>
    <row r="304" spans="3:8" s="16" customFormat="1" ht="15" customHeight="1" x14ac:dyDescent="0.15">
      <c r="C304" s="24"/>
      <c r="D304" s="24"/>
      <c r="E304" s="24"/>
      <c r="G304" s="28"/>
      <c r="H304" s="28"/>
    </row>
    <row r="305" spans="3:8" s="16" customFormat="1" ht="15" customHeight="1" x14ac:dyDescent="0.15">
      <c r="C305" s="24"/>
      <c r="D305" s="24"/>
      <c r="E305" s="24"/>
      <c r="G305" s="28"/>
      <c r="H305" s="28"/>
    </row>
    <row r="306" spans="3:8" s="16" customFormat="1" ht="15" customHeight="1" x14ac:dyDescent="0.15">
      <c r="C306" s="24"/>
      <c r="D306" s="24"/>
      <c r="E306" s="24"/>
      <c r="G306" s="28"/>
      <c r="H306" s="28"/>
    </row>
    <row r="307" spans="3:8" s="16" customFormat="1" ht="15" customHeight="1" x14ac:dyDescent="0.15">
      <c r="C307" s="24"/>
      <c r="D307" s="24"/>
      <c r="E307" s="24"/>
      <c r="G307" s="28"/>
      <c r="H307" s="28"/>
    </row>
    <row r="308" spans="3:8" s="16" customFormat="1" ht="15" customHeight="1" x14ac:dyDescent="0.15">
      <c r="C308" s="24"/>
      <c r="D308" s="24"/>
      <c r="E308" s="24"/>
      <c r="G308" s="28"/>
      <c r="H308" s="28"/>
    </row>
    <row r="309" spans="3:8" s="16" customFormat="1" ht="15" customHeight="1" x14ac:dyDescent="0.15">
      <c r="C309" s="24"/>
      <c r="D309" s="24"/>
      <c r="E309" s="24"/>
      <c r="G309" s="28"/>
      <c r="H309" s="28"/>
    </row>
    <row r="310" spans="3:8" s="16" customFormat="1" ht="15" customHeight="1" x14ac:dyDescent="0.15">
      <c r="C310" s="24"/>
      <c r="D310" s="24"/>
      <c r="E310" s="24"/>
      <c r="G310" s="28"/>
      <c r="H310" s="28"/>
    </row>
    <row r="311" spans="3:8" s="16" customFormat="1" ht="15" customHeight="1" x14ac:dyDescent="0.15">
      <c r="C311" s="24"/>
      <c r="D311" s="24"/>
      <c r="E311" s="24"/>
      <c r="G311" s="28"/>
      <c r="H311" s="28"/>
    </row>
    <row r="312" spans="3:8" s="16" customFormat="1" ht="15" customHeight="1" x14ac:dyDescent="0.15">
      <c r="C312" s="24"/>
      <c r="D312" s="24"/>
      <c r="E312" s="24"/>
      <c r="G312" s="28"/>
      <c r="H312" s="28"/>
    </row>
    <row r="313" spans="3:8" s="16" customFormat="1" ht="15" customHeight="1" x14ac:dyDescent="0.15">
      <c r="C313" s="24"/>
      <c r="D313" s="24"/>
      <c r="E313" s="24"/>
      <c r="G313" s="28"/>
      <c r="H313" s="28"/>
    </row>
    <row r="314" spans="3:8" s="16" customFormat="1" ht="15" customHeight="1" x14ac:dyDescent="0.15">
      <c r="C314" s="24"/>
      <c r="D314" s="24"/>
      <c r="E314" s="24"/>
      <c r="G314" s="28"/>
      <c r="H314" s="28"/>
    </row>
    <row r="315" spans="3:8" s="16" customFormat="1" ht="15" customHeight="1" x14ac:dyDescent="0.15">
      <c r="C315" s="24"/>
      <c r="D315" s="24"/>
      <c r="E315" s="24"/>
      <c r="G315" s="28"/>
      <c r="H315" s="28"/>
    </row>
    <row r="316" spans="3:8" s="16" customFormat="1" ht="15" customHeight="1" x14ac:dyDescent="0.15">
      <c r="C316" s="24"/>
      <c r="D316" s="24"/>
      <c r="E316" s="24"/>
      <c r="G316" s="28"/>
      <c r="H316" s="28"/>
    </row>
    <row r="317" spans="3:8" s="16" customFormat="1" ht="15" customHeight="1" x14ac:dyDescent="0.15">
      <c r="C317" s="24"/>
      <c r="D317" s="24"/>
      <c r="E317" s="24"/>
      <c r="G317" s="28"/>
      <c r="H317" s="28"/>
    </row>
    <row r="318" spans="3:8" s="16" customFormat="1" ht="15" customHeight="1" x14ac:dyDescent="0.15">
      <c r="C318" s="24"/>
      <c r="D318" s="24"/>
      <c r="E318" s="24"/>
      <c r="G318" s="28"/>
      <c r="H318" s="28"/>
    </row>
    <row r="319" spans="3:8" s="16" customFormat="1" ht="15" customHeight="1" x14ac:dyDescent="0.15">
      <c r="C319" s="24"/>
      <c r="D319" s="24"/>
      <c r="E319" s="24"/>
      <c r="G319" s="28"/>
      <c r="H319" s="28"/>
    </row>
    <row r="320" spans="3:8" s="16" customFormat="1" ht="15" customHeight="1" x14ac:dyDescent="0.15">
      <c r="C320" s="24"/>
      <c r="D320" s="24"/>
      <c r="E320" s="24"/>
      <c r="G320" s="28"/>
      <c r="H320" s="28"/>
    </row>
    <row r="321" spans="1:8" s="1" customFormat="1" ht="15" customHeight="1" x14ac:dyDescent="0.15">
      <c r="A321" s="16"/>
      <c r="B321" s="16"/>
      <c r="C321" s="24"/>
      <c r="D321" s="24"/>
      <c r="E321" s="24"/>
      <c r="G321" s="2"/>
      <c r="H321" s="2"/>
    </row>
    <row r="322" spans="1:8" s="1" customFormat="1" ht="15" customHeight="1" x14ac:dyDescent="0.15">
      <c r="A322" s="16"/>
      <c r="B322" s="16"/>
      <c r="C322" s="24"/>
      <c r="D322" s="24"/>
      <c r="E322" s="24"/>
      <c r="G322" s="2"/>
      <c r="H322" s="2"/>
    </row>
    <row r="323" spans="1:8" s="1" customFormat="1" ht="15" customHeight="1" x14ac:dyDescent="0.15">
      <c r="A323" s="16"/>
      <c r="B323" s="16"/>
      <c r="C323" s="24"/>
      <c r="D323" s="24"/>
      <c r="E323" s="24"/>
      <c r="G323" s="2"/>
      <c r="H323" s="2"/>
    </row>
    <row r="324" spans="1:8" s="1" customFormat="1" ht="15" customHeight="1" x14ac:dyDescent="0.15">
      <c r="A324" s="16"/>
      <c r="B324" s="16"/>
      <c r="C324" s="24"/>
      <c r="D324" s="24"/>
      <c r="E324" s="24"/>
      <c r="G324" s="2"/>
      <c r="H324" s="2"/>
    </row>
    <row r="325" spans="1:8" s="1" customFormat="1" ht="15" customHeight="1" x14ac:dyDescent="0.15">
      <c r="A325" s="16"/>
      <c r="B325" s="16"/>
      <c r="C325" s="24"/>
      <c r="D325" s="24"/>
      <c r="E325" s="24"/>
      <c r="G325" s="2"/>
      <c r="H325" s="2"/>
    </row>
    <row r="326" spans="1:8" s="1" customFormat="1" ht="15" customHeight="1" x14ac:dyDescent="0.15">
      <c r="A326" s="16"/>
      <c r="B326" s="16"/>
      <c r="C326" s="24"/>
      <c r="D326" s="24"/>
      <c r="E326" s="24"/>
      <c r="G326" s="2"/>
      <c r="H326" s="2"/>
    </row>
    <row r="327" spans="1:8" s="1" customFormat="1" ht="15" customHeight="1" x14ac:dyDescent="0.15">
      <c r="A327" s="16"/>
      <c r="B327" s="16"/>
      <c r="C327" s="24"/>
      <c r="D327" s="24"/>
      <c r="E327" s="24"/>
      <c r="G327" s="2"/>
      <c r="H327" s="2"/>
    </row>
    <row r="328" spans="1:8" s="1" customFormat="1" ht="15" customHeight="1" x14ac:dyDescent="0.15">
      <c r="A328" s="16"/>
      <c r="B328" s="16"/>
      <c r="C328" s="24"/>
      <c r="D328" s="24"/>
      <c r="E328" s="24"/>
      <c r="G328" s="2"/>
      <c r="H328" s="2"/>
    </row>
    <row r="329" spans="1:8" s="1" customFormat="1" ht="15" customHeight="1" x14ac:dyDescent="0.15">
      <c r="A329" s="16"/>
      <c r="B329" s="16"/>
      <c r="C329" s="24"/>
      <c r="D329" s="24"/>
      <c r="E329" s="24"/>
      <c r="G329" s="2"/>
      <c r="H329" s="2"/>
    </row>
    <row r="330" spans="1:8" s="1" customFormat="1" ht="15" customHeight="1" x14ac:dyDescent="0.15">
      <c r="A330" s="16"/>
      <c r="B330" s="16"/>
      <c r="C330" s="24"/>
      <c r="D330" s="24"/>
      <c r="E330" s="24"/>
      <c r="G330" s="2"/>
      <c r="H330" s="2"/>
    </row>
    <row r="331" spans="1:8" s="1" customFormat="1" ht="15" customHeight="1" x14ac:dyDescent="0.15">
      <c r="A331" s="16"/>
      <c r="B331" s="16"/>
      <c r="C331" s="24"/>
      <c r="D331" s="24"/>
      <c r="E331" s="24"/>
      <c r="G331" s="2"/>
      <c r="H331" s="2"/>
    </row>
    <row r="332" spans="1:8" s="1" customFormat="1" ht="15" customHeight="1" x14ac:dyDescent="0.15">
      <c r="A332" s="16"/>
      <c r="B332" s="16"/>
      <c r="C332" s="24"/>
      <c r="D332" s="24"/>
      <c r="E332" s="24"/>
      <c r="G332" s="2"/>
      <c r="H332" s="2"/>
    </row>
    <row r="333" spans="1:8" s="1" customFormat="1" ht="15" customHeight="1" x14ac:dyDescent="0.15">
      <c r="A333" s="16"/>
      <c r="B333" s="16"/>
      <c r="C333" s="24"/>
      <c r="D333" s="24"/>
      <c r="E333" s="24"/>
      <c r="G333" s="2"/>
      <c r="H333" s="2"/>
    </row>
    <row r="334" spans="1:8" s="1" customFormat="1" ht="15" customHeight="1" x14ac:dyDescent="0.15">
      <c r="A334" s="16"/>
      <c r="B334" s="16"/>
      <c r="C334" s="24"/>
      <c r="D334" s="24"/>
      <c r="E334" s="24"/>
      <c r="G334" s="2"/>
      <c r="H334" s="2"/>
    </row>
    <row r="335" spans="1:8" s="1" customFormat="1" ht="15" customHeight="1" x14ac:dyDescent="0.15">
      <c r="A335" s="16"/>
      <c r="B335" s="16"/>
      <c r="C335" s="24"/>
      <c r="D335" s="24"/>
      <c r="E335" s="24"/>
      <c r="G335" s="2"/>
      <c r="H335" s="2"/>
    </row>
    <row r="336" spans="1:8" s="1" customFormat="1" ht="15" customHeight="1" x14ac:dyDescent="0.15">
      <c r="A336" s="16"/>
      <c r="B336" s="16"/>
      <c r="C336" s="24"/>
      <c r="D336" s="24"/>
      <c r="E336" s="24"/>
      <c r="G336" s="2"/>
      <c r="H336" s="2"/>
    </row>
    <row r="337" spans="1:8" s="1" customFormat="1" ht="15" customHeight="1" x14ac:dyDescent="0.15">
      <c r="A337" s="16"/>
      <c r="B337" s="16"/>
      <c r="C337" s="24"/>
      <c r="D337" s="24"/>
      <c r="E337" s="24"/>
      <c r="G337" s="2"/>
      <c r="H337" s="2"/>
    </row>
    <row r="338" spans="1:8" s="1" customFormat="1" ht="15" customHeight="1" x14ac:dyDescent="0.15">
      <c r="A338" s="16"/>
      <c r="B338" s="16"/>
      <c r="C338" s="24"/>
      <c r="D338" s="24"/>
      <c r="E338" s="24"/>
      <c r="G338" s="2"/>
      <c r="H338" s="2"/>
    </row>
    <row r="339" spans="1:8" s="1" customFormat="1" ht="15" customHeight="1" x14ac:dyDescent="0.15">
      <c r="A339" s="16"/>
      <c r="B339" s="16"/>
      <c r="C339" s="24"/>
      <c r="D339" s="24"/>
      <c r="E339" s="24"/>
      <c r="G339" s="2"/>
      <c r="H339" s="2"/>
    </row>
    <row r="340" spans="1:8" s="1" customFormat="1" ht="15" customHeight="1" x14ac:dyDescent="0.15">
      <c r="A340" s="16"/>
      <c r="B340" s="16"/>
      <c r="C340" s="24"/>
      <c r="D340" s="24"/>
      <c r="E340" s="24"/>
      <c r="G340" s="2"/>
      <c r="H340" s="2"/>
    </row>
    <row r="341" spans="1:8" s="1" customFormat="1" ht="15" customHeight="1" x14ac:dyDescent="0.15">
      <c r="A341" s="16"/>
      <c r="B341" s="16"/>
      <c r="C341" s="24"/>
      <c r="D341" s="24"/>
      <c r="E341" s="24"/>
      <c r="G341" s="2"/>
      <c r="H341" s="2"/>
    </row>
    <row r="342" spans="1:8" s="1" customFormat="1" ht="15" customHeight="1" x14ac:dyDescent="0.15">
      <c r="A342" s="16"/>
      <c r="B342" s="16"/>
      <c r="C342" s="24"/>
      <c r="D342" s="24"/>
      <c r="E342" s="24"/>
      <c r="G342" s="2"/>
      <c r="H342" s="2"/>
    </row>
    <row r="343" spans="1:8" s="1" customFormat="1" ht="15" customHeight="1" x14ac:dyDescent="0.15">
      <c r="A343" s="16"/>
      <c r="B343" s="16"/>
      <c r="C343" s="24"/>
      <c r="D343" s="24"/>
      <c r="E343" s="24"/>
      <c r="G343" s="2"/>
      <c r="H343" s="2"/>
    </row>
    <row r="344" spans="1:8" s="1" customFormat="1" ht="15" customHeight="1" x14ac:dyDescent="0.15">
      <c r="A344" s="16"/>
      <c r="B344" s="16"/>
      <c r="C344" s="24"/>
      <c r="D344" s="24"/>
      <c r="E344" s="24"/>
      <c r="G344" s="2"/>
      <c r="H344" s="2"/>
    </row>
    <row r="345" spans="1:8" s="1" customFormat="1" ht="15" customHeight="1" x14ac:dyDescent="0.15">
      <c r="A345" s="16"/>
      <c r="B345" s="16"/>
      <c r="C345" s="24"/>
      <c r="D345" s="24"/>
      <c r="E345" s="24"/>
      <c r="G345" s="2"/>
      <c r="H345" s="2"/>
    </row>
    <row r="346" spans="1:8" s="1" customFormat="1" ht="15" customHeight="1" x14ac:dyDescent="0.15">
      <c r="A346" s="16"/>
      <c r="B346" s="16"/>
      <c r="C346" s="24"/>
      <c r="D346" s="24"/>
      <c r="E346" s="24"/>
      <c r="G346" s="2"/>
      <c r="H346" s="2"/>
    </row>
    <row r="347" spans="1:8" s="1" customFormat="1" ht="15" customHeight="1" x14ac:dyDescent="0.15">
      <c r="A347" s="16"/>
      <c r="B347" s="16"/>
      <c r="C347" s="24"/>
      <c r="D347" s="24"/>
      <c r="E347" s="24"/>
      <c r="G347" s="2"/>
      <c r="H347" s="2"/>
    </row>
    <row r="348" spans="1:8" s="1" customFormat="1" ht="15" customHeight="1" x14ac:dyDescent="0.15">
      <c r="A348" s="16"/>
      <c r="B348" s="16"/>
      <c r="C348" s="24"/>
      <c r="D348" s="24"/>
      <c r="E348" s="24"/>
      <c r="G348" s="2"/>
      <c r="H348" s="2"/>
    </row>
    <row r="349" spans="1:8" s="1" customFormat="1" ht="15" customHeight="1" x14ac:dyDescent="0.15">
      <c r="A349" s="16"/>
      <c r="B349" s="16"/>
      <c r="C349" s="24"/>
      <c r="D349" s="24"/>
      <c r="E349" s="24"/>
      <c r="G349" s="2"/>
      <c r="H349" s="2"/>
    </row>
    <row r="350" spans="1:8" s="1" customFormat="1" ht="15" customHeight="1" x14ac:dyDescent="0.15">
      <c r="A350" s="16"/>
      <c r="B350" s="16"/>
      <c r="C350" s="24"/>
      <c r="D350" s="24"/>
      <c r="E350" s="24"/>
      <c r="G350" s="2"/>
      <c r="H350" s="2"/>
    </row>
    <row r="351" spans="1:8" s="1" customFormat="1" ht="15" customHeight="1" x14ac:dyDescent="0.15">
      <c r="A351" s="16"/>
      <c r="B351" s="16"/>
      <c r="C351" s="24"/>
      <c r="D351" s="24"/>
      <c r="E351" s="24"/>
      <c r="G351" s="2"/>
      <c r="H351" s="2"/>
    </row>
  </sheetData>
  <mergeCells count="127">
    <mergeCell ref="I102:J103"/>
    <mergeCell ref="I43:J44"/>
    <mergeCell ref="D102:D103"/>
    <mergeCell ref="C106:C108"/>
    <mergeCell ref="D106:D108"/>
    <mergeCell ref="C109:C113"/>
    <mergeCell ref="A1:J1"/>
    <mergeCell ref="D9:D10"/>
    <mergeCell ref="D11:D12"/>
    <mergeCell ref="F102:G103"/>
    <mergeCell ref="C102:C103"/>
    <mergeCell ref="D13:D14"/>
    <mergeCell ref="D15:D16"/>
    <mergeCell ref="B43:B44"/>
    <mergeCell ref="I3:J4"/>
    <mergeCell ref="B9:B10"/>
    <mergeCell ref="A15:A16"/>
    <mergeCell ref="A47:A48"/>
    <mergeCell ref="B13:B14"/>
    <mergeCell ref="B15:B16"/>
    <mergeCell ref="E94:E96"/>
    <mergeCell ref="H94:H96"/>
    <mergeCell ref="K5:K6"/>
    <mergeCell ref="K17:K18"/>
    <mergeCell ref="K13:K14"/>
    <mergeCell ref="C43:C44"/>
    <mergeCell ref="D43:D44"/>
    <mergeCell ref="C15:C16"/>
    <mergeCell ref="C9:C10"/>
    <mergeCell ref="K47:K48"/>
    <mergeCell ref="K49:K50"/>
    <mergeCell ref="K45:K46"/>
    <mergeCell ref="K15:K16"/>
    <mergeCell ref="K7:K8"/>
    <mergeCell ref="K9:K10"/>
    <mergeCell ref="K11:K12"/>
    <mergeCell ref="C13:C14"/>
    <mergeCell ref="A125:A126"/>
    <mergeCell ref="B125:B126"/>
    <mergeCell ref="A45:A46"/>
    <mergeCell ref="B49:B50"/>
    <mergeCell ref="A123:A124"/>
    <mergeCell ref="B104:B105"/>
    <mergeCell ref="A102:A103"/>
    <mergeCell ref="B102:B103"/>
    <mergeCell ref="A121:A122"/>
    <mergeCell ref="B123:B124"/>
    <mergeCell ref="D170:D171"/>
    <mergeCell ref="C170:C171"/>
    <mergeCell ref="F150:G151"/>
    <mergeCell ref="A150:A151"/>
    <mergeCell ref="B150:B151"/>
    <mergeCell ref="C150:C151"/>
    <mergeCell ref="D150:D151"/>
    <mergeCell ref="F3:G4"/>
    <mergeCell ref="F43:G44"/>
    <mergeCell ref="A3:A4"/>
    <mergeCell ref="B3:B4"/>
    <mergeCell ref="C3:C4"/>
    <mergeCell ref="D3:D4"/>
    <mergeCell ref="A5:A6"/>
    <mergeCell ref="B5:B6"/>
    <mergeCell ref="C5:C6"/>
    <mergeCell ref="A11:A12"/>
    <mergeCell ref="B11:B12"/>
    <mergeCell ref="C11:C12"/>
    <mergeCell ref="A9:A10"/>
    <mergeCell ref="A7:A8"/>
    <mergeCell ref="B7:B8"/>
    <mergeCell ref="C7:C8"/>
    <mergeCell ref="A43:A44"/>
    <mergeCell ref="C125:C148"/>
    <mergeCell ref="D125:D148"/>
    <mergeCell ref="C152:C169"/>
    <mergeCell ref="D152:D169"/>
    <mergeCell ref="D109:D113"/>
    <mergeCell ref="C114:C117"/>
    <mergeCell ref="D114:D117"/>
    <mergeCell ref="C51:C63"/>
    <mergeCell ref="D51:D63"/>
    <mergeCell ref="C64:C84"/>
    <mergeCell ref="D64:D84"/>
    <mergeCell ref="C85:C93"/>
    <mergeCell ref="D85:D93"/>
    <mergeCell ref="C94:C96"/>
    <mergeCell ref="D94:D96"/>
    <mergeCell ref="C97:C100"/>
    <mergeCell ref="D97:D100"/>
    <mergeCell ref="C118:C120"/>
    <mergeCell ref="D118:D120"/>
    <mergeCell ref="K94:K96"/>
    <mergeCell ref="E97:E100"/>
    <mergeCell ref="H97:H100"/>
    <mergeCell ref="K97:K100"/>
    <mergeCell ref="E51:E63"/>
    <mergeCell ref="H51:H63"/>
    <mergeCell ref="E64:E84"/>
    <mergeCell ref="H64:H84"/>
    <mergeCell ref="E85:E93"/>
    <mergeCell ref="H85:H93"/>
    <mergeCell ref="K64:K84"/>
    <mergeCell ref="K51:K63"/>
    <mergeCell ref="E114:E117"/>
    <mergeCell ref="H106:H108"/>
    <mergeCell ref="H109:H113"/>
    <mergeCell ref="H114:H117"/>
    <mergeCell ref="K106:K108"/>
    <mergeCell ref="K109:K113"/>
    <mergeCell ref="K114:K117"/>
    <mergeCell ref="E104:E105"/>
    <mergeCell ref="H104:H105"/>
    <mergeCell ref="K104:K105"/>
    <mergeCell ref="E106:E108"/>
    <mergeCell ref="E109:E113"/>
    <mergeCell ref="K118:K120"/>
    <mergeCell ref="E123:E124"/>
    <mergeCell ref="H123:H124"/>
    <mergeCell ref="K123:K124"/>
    <mergeCell ref="E170:E171"/>
    <mergeCell ref="H170:H171"/>
    <mergeCell ref="K170:K171"/>
    <mergeCell ref="E152:E169"/>
    <mergeCell ref="H152:H169"/>
    <mergeCell ref="K152:K169"/>
    <mergeCell ref="I150:J151"/>
    <mergeCell ref="E118:E120"/>
    <mergeCell ref="H118:H120"/>
  </mergeCells>
  <phoneticPr fontId="3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74" fitToHeight="30" orientation="landscape" r:id="rId1"/>
  <headerFooter alignWithMargins="0">
    <oddFooter>&amp;C&amp;P</oddFooter>
  </headerFooter>
  <rowBreaks count="3" manualBreakCount="3">
    <brk id="41" max="10" man="1"/>
    <brk id="100" max="10" man="1"/>
    <brk id="148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2019년 총괄표최종제출본</vt:lpstr>
      <vt:lpstr>2019년 활동보조 예산서</vt:lpstr>
      <vt:lpstr>'2019년 총괄표최종제출본'!Print_Area</vt:lpstr>
      <vt:lpstr>'2019년 활동보조 예산서'!Print_Area</vt:lpstr>
      <vt:lpstr>'2019년 활동보조 예산서'!Print_Titles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최지영</dc:creator>
  <cp:lastModifiedBy>윤영지</cp:lastModifiedBy>
  <cp:lastPrinted>2019-08-27T00:41:55Z</cp:lastPrinted>
  <dcterms:created xsi:type="dcterms:W3CDTF">2014-12-26T13:30:06Z</dcterms:created>
  <dcterms:modified xsi:type="dcterms:W3CDTF">2019-08-27T00:41:58Z</dcterms:modified>
</cp:coreProperties>
</file>